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BE17509-7C82-4E58-BD5D-BEF6B05C2BB4}" xr6:coauthVersionLast="46" xr6:coauthVersionMax="46" xr10:uidLastSave="{00000000-0000-0000-0000-000000000000}"/>
  <bookViews>
    <workbookView xWindow="555" yWindow="2055" windowWidth="19545" windowHeight="11385" xr2:uid="{00000000-000D-0000-FFFF-FFFF00000000}"/>
  </bookViews>
  <sheets>
    <sheet name="Data" sheetId="3" r:id="rId1"/>
    <sheet name="raw" sheetId="1" r:id="rId2"/>
    <sheet name="메타정보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3" l="1"/>
  <c r="P50" i="3"/>
  <c r="P51" i="3"/>
  <c r="P52" i="3"/>
  <c r="P48" i="3"/>
  <c r="O49" i="3"/>
  <c r="O50" i="3"/>
  <c r="O51" i="3"/>
  <c r="O52" i="3"/>
  <c r="O48" i="3"/>
  <c r="M53" i="3"/>
  <c r="L53" i="3"/>
  <c r="K53" i="3"/>
  <c r="J53" i="3"/>
  <c r="I53" i="3"/>
  <c r="H53" i="3"/>
  <c r="G53" i="3"/>
  <c r="F53" i="3"/>
  <c r="E53" i="3"/>
  <c r="D53" i="3"/>
  <c r="C40" i="3"/>
  <c r="K12" i="3"/>
  <c r="K40" i="3" s="1"/>
  <c r="J12" i="3"/>
  <c r="I12" i="3"/>
  <c r="H12" i="3"/>
  <c r="H40" i="3" s="1"/>
  <c r="G12" i="3"/>
  <c r="G40" i="3" s="1"/>
  <c r="F12" i="3"/>
  <c r="F40" i="3" s="1"/>
  <c r="E12" i="3"/>
  <c r="E40" i="3" s="1"/>
  <c r="D12" i="3"/>
  <c r="D40" i="3" s="1"/>
  <c r="M11" i="3"/>
  <c r="L11" i="3"/>
  <c r="K11" i="3"/>
  <c r="J11" i="3"/>
  <c r="I11" i="3"/>
  <c r="H11" i="3"/>
  <c r="G11" i="3"/>
  <c r="F11" i="3"/>
  <c r="M10" i="3"/>
  <c r="M39" i="3" s="1"/>
  <c r="L10" i="3"/>
  <c r="K10" i="3"/>
  <c r="K39" i="3" s="1"/>
  <c r="J10" i="3"/>
  <c r="J39" i="3" s="1"/>
  <c r="I10" i="3"/>
  <c r="H10" i="3"/>
  <c r="H39" i="3" s="1"/>
  <c r="G10" i="3"/>
  <c r="F10" i="3"/>
  <c r="F39" i="3" s="1"/>
  <c r="E10" i="3"/>
  <c r="E39" i="3" s="1"/>
  <c r="D10" i="3"/>
  <c r="C10" i="3"/>
  <c r="C39" i="3" s="1"/>
  <c r="M9" i="3"/>
  <c r="L9" i="3"/>
  <c r="K9" i="3"/>
  <c r="J9" i="3"/>
  <c r="I9" i="3"/>
  <c r="H9" i="3"/>
  <c r="G9" i="3"/>
  <c r="F9" i="3"/>
  <c r="E9" i="3"/>
  <c r="D9" i="3"/>
  <c r="C9" i="3"/>
  <c r="M8" i="3"/>
  <c r="L8" i="3"/>
  <c r="K8" i="3"/>
  <c r="J8" i="3"/>
  <c r="J38" i="3" s="1"/>
  <c r="I8" i="3"/>
  <c r="H8" i="3"/>
  <c r="G8" i="3"/>
  <c r="F8" i="3"/>
  <c r="E8" i="3"/>
  <c r="D8" i="3"/>
  <c r="C8" i="3"/>
  <c r="M7" i="3"/>
  <c r="L7" i="3"/>
  <c r="K7" i="3"/>
  <c r="J7" i="3"/>
  <c r="I7" i="3"/>
  <c r="H7" i="3"/>
  <c r="G7" i="3"/>
  <c r="F7" i="3"/>
  <c r="E7" i="3"/>
  <c r="D7" i="3"/>
  <c r="C7" i="3"/>
  <c r="M6" i="3"/>
  <c r="L6" i="3"/>
  <c r="K6" i="3"/>
  <c r="J6" i="3"/>
  <c r="I6" i="3"/>
  <c r="H6" i="3"/>
  <c r="G6" i="3"/>
  <c r="F6" i="3"/>
  <c r="E6" i="3"/>
  <c r="E37" i="3" s="1"/>
  <c r="D6" i="3"/>
  <c r="C6" i="3"/>
  <c r="M5" i="3"/>
  <c r="L5" i="3"/>
  <c r="K5" i="3"/>
  <c r="J5" i="3"/>
  <c r="I5" i="3"/>
  <c r="H5" i="3"/>
  <c r="G5" i="3"/>
  <c r="F5" i="3"/>
  <c r="E5" i="3"/>
  <c r="D5" i="3"/>
  <c r="C5" i="3"/>
  <c r="M4" i="3"/>
  <c r="L4" i="3"/>
  <c r="K4" i="3"/>
  <c r="K36" i="3" s="1"/>
  <c r="J4" i="3"/>
  <c r="I4" i="3"/>
  <c r="H4" i="3"/>
  <c r="G4" i="3"/>
  <c r="F4" i="3"/>
  <c r="E4" i="3"/>
  <c r="D4" i="3"/>
  <c r="C4" i="3"/>
  <c r="C36" i="3" s="1"/>
  <c r="M11" i="1"/>
  <c r="N11" i="1"/>
  <c r="O11" i="1"/>
  <c r="P11" i="1"/>
  <c r="L11" i="1"/>
  <c r="L8" i="1"/>
  <c r="M8" i="1"/>
  <c r="J8" i="1"/>
  <c r="K8" i="1"/>
  <c r="G59" i="1"/>
  <c r="M12" i="3" s="1"/>
  <c r="F59" i="1"/>
  <c r="L12" i="3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8" i="1"/>
  <c r="J60" i="1"/>
  <c r="J62" i="1"/>
  <c r="J64" i="1"/>
  <c r="E59" i="1"/>
  <c r="H37" i="3" l="1"/>
  <c r="F36" i="3"/>
  <c r="G37" i="3"/>
  <c r="I37" i="3"/>
  <c r="K38" i="3"/>
  <c r="K50" i="3" s="1"/>
  <c r="M37" i="3"/>
  <c r="D36" i="3"/>
  <c r="D48" i="3" s="1"/>
  <c r="I39" i="3"/>
  <c r="I51" i="3" s="1"/>
  <c r="L36" i="3"/>
  <c r="L48" i="3" s="1"/>
  <c r="F38" i="3"/>
  <c r="H38" i="3"/>
  <c r="J37" i="3"/>
  <c r="I38" i="3"/>
  <c r="J50" i="3" s="1"/>
  <c r="F51" i="3"/>
  <c r="C37" i="3"/>
  <c r="K37" i="3"/>
  <c r="E38" i="3"/>
  <c r="M38" i="3"/>
  <c r="E13" i="3"/>
  <c r="E25" i="3" s="1"/>
  <c r="J13" i="3"/>
  <c r="J63" i="3" s="1"/>
  <c r="D37" i="3"/>
  <c r="E49" i="3" s="1"/>
  <c r="L37" i="3"/>
  <c r="F37" i="3"/>
  <c r="G49" i="3" s="1"/>
  <c r="D38" i="3"/>
  <c r="L38" i="3"/>
  <c r="G52" i="3"/>
  <c r="H52" i="3"/>
  <c r="M13" i="3"/>
  <c r="M21" i="3" s="1"/>
  <c r="K51" i="3"/>
  <c r="L40" i="3"/>
  <c r="D52" i="3"/>
  <c r="E52" i="3"/>
  <c r="M40" i="3"/>
  <c r="F52" i="3"/>
  <c r="F13" i="3"/>
  <c r="F25" i="3" s="1"/>
  <c r="E36" i="3"/>
  <c r="F48" i="3" s="1"/>
  <c r="M36" i="3"/>
  <c r="G38" i="3"/>
  <c r="D39" i="3"/>
  <c r="E51" i="3" s="1"/>
  <c r="L39" i="3"/>
  <c r="M51" i="3" s="1"/>
  <c r="I40" i="3"/>
  <c r="H13" i="3"/>
  <c r="H20" i="3" s="1"/>
  <c r="G36" i="3"/>
  <c r="I13" i="3"/>
  <c r="I25" i="3" s="1"/>
  <c r="H36" i="3"/>
  <c r="G39" i="3"/>
  <c r="G13" i="3"/>
  <c r="C38" i="3"/>
  <c r="C13" i="3"/>
  <c r="K13" i="3"/>
  <c r="K27" i="3" s="1"/>
  <c r="J36" i="3"/>
  <c r="K48" i="3" s="1"/>
  <c r="J40" i="3"/>
  <c r="K52" i="3" s="1"/>
  <c r="I36" i="3"/>
  <c r="D13" i="3"/>
  <c r="D21" i="3" s="1"/>
  <c r="L13" i="3"/>
  <c r="L22" i="3" s="1"/>
  <c r="M49" i="3" l="1"/>
  <c r="L50" i="3"/>
  <c r="I49" i="3"/>
  <c r="H49" i="3"/>
  <c r="I50" i="3"/>
  <c r="J61" i="3"/>
  <c r="E29" i="3"/>
  <c r="E50" i="3"/>
  <c r="J24" i="3"/>
  <c r="J28" i="3"/>
  <c r="J27" i="3"/>
  <c r="J25" i="3"/>
  <c r="J62" i="3"/>
  <c r="J21" i="3"/>
  <c r="J20" i="3"/>
  <c r="J22" i="3"/>
  <c r="J49" i="3"/>
  <c r="K49" i="3"/>
  <c r="J26" i="3"/>
  <c r="D49" i="3"/>
  <c r="J51" i="3"/>
  <c r="F24" i="3"/>
  <c r="F20" i="3"/>
  <c r="M24" i="3"/>
  <c r="F49" i="3"/>
  <c r="F50" i="3"/>
  <c r="F23" i="3"/>
  <c r="M63" i="3"/>
  <c r="M26" i="3"/>
  <c r="M62" i="3"/>
  <c r="J29" i="3"/>
  <c r="J23" i="3"/>
  <c r="M28" i="3"/>
  <c r="L49" i="3"/>
  <c r="M61" i="3"/>
  <c r="M20" i="3"/>
  <c r="H63" i="3"/>
  <c r="E21" i="3"/>
  <c r="E28" i="3"/>
  <c r="E27" i="3"/>
  <c r="H28" i="3"/>
  <c r="E24" i="3"/>
  <c r="E62" i="3"/>
  <c r="E61" i="3"/>
  <c r="E26" i="3"/>
  <c r="E22" i="3"/>
  <c r="E20" i="3"/>
  <c r="E23" i="3"/>
  <c r="E63" i="3"/>
  <c r="E64" i="3"/>
  <c r="M50" i="3"/>
  <c r="K61" i="3"/>
  <c r="F64" i="3"/>
  <c r="F26" i="3"/>
  <c r="M27" i="3"/>
  <c r="F62" i="3"/>
  <c r="F60" i="3"/>
  <c r="G29" i="3"/>
  <c r="G28" i="3"/>
  <c r="G27" i="3"/>
  <c r="G24" i="3"/>
  <c r="L29" i="3"/>
  <c r="L20" i="3"/>
  <c r="L25" i="3"/>
  <c r="L24" i="3"/>
  <c r="G48" i="3"/>
  <c r="G60" i="3"/>
  <c r="I64" i="3"/>
  <c r="I52" i="3"/>
  <c r="D22" i="3"/>
  <c r="L27" i="3"/>
  <c r="I28" i="3"/>
  <c r="L61" i="3"/>
  <c r="G22" i="3"/>
  <c r="D27" i="3"/>
  <c r="D29" i="3"/>
  <c r="D28" i="3"/>
  <c r="D20" i="3"/>
  <c r="D25" i="3"/>
  <c r="D24" i="3"/>
  <c r="L63" i="3"/>
  <c r="L51" i="3"/>
  <c r="H26" i="3"/>
  <c r="G21" i="3"/>
  <c r="K64" i="3"/>
  <c r="F61" i="3"/>
  <c r="L26" i="3"/>
  <c r="H61" i="3"/>
  <c r="L60" i="3"/>
  <c r="I29" i="3"/>
  <c r="I21" i="3"/>
  <c r="I27" i="3"/>
  <c r="I26" i="3"/>
  <c r="I61" i="3"/>
  <c r="K23" i="3"/>
  <c r="K29" i="3"/>
  <c r="K28" i="3"/>
  <c r="K20" i="3"/>
  <c r="G51" i="3"/>
  <c r="G63" i="3"/>
  <c r="K26" i="3"/>
  <c r="D63" i="3"/>
  <c r="D51" i="3"/>
  <c r="K25" i="3"/>
  <c r="H23" i="3"/>
  <c r="L21" i="3"/>
  <c r="D26" i="3"/>
  <c r="K21" i="3"/>
  <c r="D61" i="3"/>
  <c r="M29" i="3"/>
  <c r="M25" i="3"/>
  <c r="M22" i="3"/>
  <c r="I48" i="3"/>
  <c r="I60" i="3"/>
  <c r="C23" i="3"/>
  <c r="C64" i="3"/>
  <c r="C27" i="3"/>
  <c r="C29" i="3"/>
  <c r="C28" i="3"/>
  <c r="C20" i="3"/>
  <c r="H60" i="3"/>
  <c r="H48" i="3"/>
  <c r="C26" i="3"/>
  <c r="H24" i="3"/>
  <c r="H27" i="3"/>
  <c r="H29" i="3"/>
  <c r="H21" i="3"/>
  <c r="G62" i="3"/>
  <c r="G50" i="3"/>
  <c r="C25" i="3"/>
  <c r="C22" i="3"/>
  <c r="K22" i="3"/>
  <c r="L62" i="3"/>
  <c r="L52" i="3"/>
  <c r="L64" i="3"/>
  <c r="G20" i="3"/>
  <c r="G25" i="3"/>
  <c r="C21" i="3"/>
  <c r="K63" i="3"/>
  <c r="C60" i="3"/>
  <c r="D60" i="3"/>
  <c r="I22" i="3"/>
  <c r="C62" i="3"/>
  <c r="I24" i="3"/>
  <c r="M60" i="3"/>
  <c r="M48" i="3"/>
  <c r="I20" i="3"/>
  <c r="G26" i="3"/>
  <c r="F21" i="3"/>
  <c r="D50" i="3"/>
  <c r="L28" i="3"/>
  <c r="C63" i="3"/>
  <c r="H50" i="3"/>
  <c r="J52" i="3"/>
  <c r="J64" i="3"/>
  <c r="K24" i="3"/>
  <c r="H22" i="3"/>
  <c r="L23" i="3"/>
  <c r="E60" i="3"/>
  <c r="E48" i="3"/>
  <c r="C24" i="3"/>
  <c r="C61" i="3"/>
  <c r="D62" i="3"/>
  <c r="I63" i="3"/>
  <c r="H25" i="3"/>
  <c r="K60" i="3"/>
  <c r="G61" i="3"/>
  <c r="H64" i="3"/>
  <c r="G64" i="3"/>
  <c r="J60" i="3"/>
  <c r="J48" i="3"/>
  <c r="D23" i="3"/>
  <c r="H62" i="3"/>
  <c r="F63" i="3"/>
  <c r="F29" i="3"/>
  <c r="F28" i="3"/>
  <c r="F22" i="3"/>
  <c r="F27" i="3"/>
  <c r="I23" i="3"/>
  <c r="M52" i="3"/>
  <c r="M64" i="3"/>
  <c r="D64" i="3"/>
  <c r="G23" i="3"/>
  <c r="K62" i="3"/>
  <c r="H51" i="3"/>
  <c r="M23" i="3"/>
  <c r="I62" i="3"/>
</calcChain>
</file>

<file path=xl/sharedStrings.xml><?xml version="1.0" encoding="utf-8"?>
<sst xmlns="http://schemas.openxmlformats.org/spreadsheetml/2006/main" count="128" uniqueCount="69">
  <si>
    <t>2018</t>
  </si>
  <si>
    <t>2019</t>
  </si>
  <si>
    <t>계</t>
  </si>
  <si>
    <t>-</t>
  </si>
  <si>
    <t>○ 통계표ID</t>
  </si>
  <si>
    <t>DT_32202_B018_1</t>
  </si>
  <si>
    <t>○ 통계표명</t>
  </si>
  <si>
    <t>기준소득월액 구간별·지역별 가입자 현황</t>
  </si>
  <si>
    <t>○ 조회기간</t>
  </si>
  <si>
    <t>[년] 2018~2019</t>
  </si>
  <si>
    <t>○ 출처</t>
  </si>
  <si>
    <t>국민연금공단,「국민연금통계」</t>
  </si>
  <si>
    <t>○ 자료다운일자</t>
  </si>
  <si>
    <t>2021.01.20 13:30</t>
  </si>
  <si>
    <t>○ 통계표URL</t>
  </si>
  <si>
    <t>https://kosis.kr/statHtml/statHtml.do?orgId=322&amp;tblId=DT_32202_B018_1&amp;conn_path=I3</t>
  </si>
  <si>
    <t/>
  </si>
  <si>
    <t>* KOSIS 개편 시 통계표 URL은 달라질 수 있음</t>
  </si>
  <si>
    <t>○ 단위</t>
  </si>
  <si>
    <t>명</t>
  </si>
  <si>
    <t>○ 주석</t>
  </si>
  <si>
    <t>통계표</t>
  </si>
  <si>
    <t>지역가입자 중에서 납부예외자는 제외하였음</t>
  </si>
  <si>
    <t>미만</t>
    <phoneticPr fontId="1" type="noConversion"/>
  </si>
  <si>
    <t>이상</t>
    <phoneticPr fontId="1" type="noConversion"/>
  </si>
  <si>
    <t>2020.1Q</t>
    <phoneticPr fontId="1" type="noConversion"/>
  </si>
  <si>
    <t>2020.2Q</t>
    <phoneticPr fontId="1" type="noConversion"/>
  </si>
  <si>
    <t>2020.3Q</t>
    <phoneticPr fontId="1" type="noConversion"/>
  </si>
  <si>
    <t>기준소득월구간(단위: 만원)</t>
    <phoneticPr fontId="1" type="noConversion"/>
  </si>
  <si>
    <t>가입자 수(명)</t>
    <phoneticPr fontId="1" type="noConversion"/>
  </si>
  <si>
    <t>구 분</t>
    <phoneticPr fontId="1" type="noConversion"/>
  </si>
  <si>
    <t>2017</t>
  </si>
  <si>
    <t>2016</t>
  </si>
  <si>
    <t>2015</t>
  </si>
  <si>
    <t>2014</t>
  </si>
  <si>
    <t>2013</t>
  </si>
  <si>
    <t>2012</t>
  </si>
  <si>
    <t>100미만</t>
    <phoneticPr fontId="1" type="noConversion"/>
  </si>
  <si>
    <t>100이상 ~ 150미만</t>
    <phoneticPr fontId="1" type="noConversion"/>
  </si>
  <si>
    <t>150이상 ~ 200미만</t>
    <phoneticPr fontId="1" type="noConversion"/>
  </si>
  <si>
    <t>200이상 ~ 250미만</t>
    <phoneticPr fontId="1" type="noConversion"/>
  </si>
  <si>
    <t>250이상 ~ 300미만</t>
    <phoneticPr fontId="1" type="noConversion"/>
  </si>
  <si>
    <t>300이상 ~ 350미만</t>
    <phoneticPr fontId="1" type="noConversion"/>
  </si>
  <si>
    <t>350이상 ~ 400미만</t>
    <phoneticPr fontId="1" type="noConversion"/>
  </si>
  <si>
    <t>450이상</t>
    <phoneticPr fontId="1" type="noConversion"/>
  </si>
  <si>
    <t>40미만</t>
    <phoneticPr fontId="1" type="noConversion"/>
  </si>
  <si>
    <t>400이상 ~ 450미만</t>
    <phoneticPr fontId="1" type="noConversion"/>
  </si>
  <si>
    <t>1Q20</t>
    <phoneticPr fontId="1" type="noConversion"/>
  </si>
  <si>
    <t>2Q20</t>
    <phoneticPr fontId="1" type="noConversion"/>
  </si>
  <si>
    <t>3Q20</t>
    <phoneticPr fontId="1" type="noConversion"/>
  </si>
  <si>
    <t>합 계</t>
    <phoneticPr fontId="1" type="noConversion"/>
  </si>
  <si>
    <t xml:space="preserve">  - 기준소득월구간</t>
    <phoneticPr fontId="1" type="noConversion"/>
  </si>
  <si>
    <t>합 계(명)</t>
    <phoneticPr fontId="1" type="noConversion"/>
  </si>
  <si>
    <t xml:space="preserve">  - 자료: 통계청, 세종기업데이터 </t>
    <phoneticPr fontId="1" type="noConversion"/>
  </si>
  <si>
    <t xml:space="preserve">  - 단위: 명, 만원</t>
    <phoneticPr fontId="1" type="noConversion"/>
  </si>
  <si>
    <t xml:space="preserve">  - 기준소득월구간 금액별 비중</t>
    <phoneticPr fontId="1" type="noConversion"/>
  </si>
  <si>
    <t xml:space="preserve">  - 기준소득월구간 5구간화</t>
    <phoneticPr fontId="1" type="noConversion"/>
  </si>
  <si>
    <t>1구간</t>
    <phoneticPr fontId="1" type="noConversion"/>
  </si>
  <si>
    <t>2구간</t>
    <phoneticPr fontId="1" type="noConversion"/>
  </si>
  <si>
    <t>3구간</t>
    <phoneticPr fontId="1" type="noConversion"/>
  </si>
  <si>
    <t>4구간</t>
    <phoneticPr fontId="1" type="noConversion"/>
  </si>
  <si>
    <t>5구간</t>
    <phoneticPr fontId="1" type="noConversion"/>
  </si>
  <si>
    <t xml:space="preserve">  - 1구간: 100미만 + 100이상 ~ 150미만  /  2구간: 150이상 ~ 200미만 + 200이상 ~ 250미만  /  3구간: 250이상 ~ 300미만 + 300이상 ~ 250미만 </t>
    <phoneticPr fontId="1" type="noConversion"/>
  </si>
  <si>
    <t xml:space="preserve">  - 4구간: 350이상 ~ 400미만 + 400이상 ~ 450미만  /  5구간: 450이상</t>
    <phoneticPr fontId="1" type="noConversion"/>
  </si>
  <si>
    <t xml:space="preserve">  - 기준소득월구간 5구간화 비중(%)</t>
    <phoneticPr fontId="1" type="noConversion"/>
  </si>
  <si>
    <t xml:space="preserve">  - 기준소득월구간 5구간화 전년대비 증감률(%)</t>
    <phoneticPr fontId="1" type="noConversion"/>
  </si>
  <si>
    <t>-</t>
    <phoneticPr fontId="1" type="noConversion"/>
  </si>
  <si>
    <t xml:space="preserve">  - 1구간: 100미만 + 100이상 ~ 150미만  /  2구간: 150이상 ~ 200미만 + 200이상 ~ 250미만  /  3구간: 250이상 ~ 300미만 + 300이상 ~ 350미만 </t>
    <phoneticPr fontId="1" type="noConversion"/>
  </si>
  <si>
    <t>19년 대비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</si>
</sst>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0_ ;[Red]\-0.00\ "/>
  </numFmts>
  <fonts count="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theme="0"/>
      </bottom>
      <diagonal/>
    </border>
    <border>
      <left style="hair">
        <color auto="1"/>
      </left>
      <right/>
      <top style="thin">
        <color theme="0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theme="0"/>
      </bottom>
      <diagonal/>
    </border>
    <border>
      <left/>
      <right style="hair">
        <color auto="1"/>
      </right>
      <top style="thin">
        <color theme="0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vertical="center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76" fontId="2" fillId="4" borderId="26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/>
    </xf>
    <xf numFmtId="177" fontId="2" fillId="4" borderId="26" xfId="0" applyNumberFormat="1" applyFont="1" applyFill="1" applyBorder="1" applyAlignment="1">
      <alignment horizontal="center" vertical="center"/>
    </xf>
    <xf numFmtId="0" fontId="0" fillId="2" borderId="0" xfId="0" quotePrefix="1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Data!$A$60</c:f>
              <c:strCache>
                <c:ptCount val="1"/>
                <c:pt idx="0">
                  <c:v>1구간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Data!$J$59:$M$59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Data!$J$60:$M$60</c:f>
              <c:numCache>
                <c:formatCode>0.00_ ;[Red]\-0.00\ </c:formatCode>
                <c:ptCount val="4"/>
                <c:pt idx="0">
                  <c:v>27.94781655274204</c:v>
                </c:pt>
                <c:pt idx="1">
                  <c:v>27.526269219924675</c:v>
                </c:pt>
                <c:pt idx="2">
                  <c:v>27.319833507853964</c:v>
                </c:pt>
                <c:pt idx="3">
                  <c:v>27.074778889751848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D-47C3-904F-39EBAA655376}"/>
            </c:ext>
          </c:extLst>
        </c:ser>
        <c:ser>
          <c:idx val="1"/>
          <c:order val="1"/>
          <c:tx>
            <c:strRef>
              <c:f>Data!$A$61</c:f>
              <c:strCache>
                <c:ptCount val="1"/>
                <c:pt idx="0">
                  <c:v>2구간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Data!$J$59:$M$59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Data!$J$61:$M$61</c:f>
              <c:numCache>
                <c:formatCode>0.00_ ;[Red]\-0.00\ </c:formatCode>
                <c:ptCount val="4"/>
                <c:pt idx="0">
                  <c:v>32.116374981922768</c:v>
                </c:pt>
                <c:pt idx="1">
                  <c:v>32.356316550002013</c:v>
                </c:pt>
                <c:pt idx="2">
                  <c:v>32.551774898855541</c:v>
                </c:pt>
                <c:pt idx="3">
                  <c:v>30.719303797233994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D-47C3-904F-39EBAA655376}"/>
            </c:ext>
          </c:extLst>
        </c:ser>
        <c:ser>
          <c:idx val="2"/>
          <c:order val="2"/>
          <c:tx>
            <c:strRef>
              <c:f>Data!$A$62</c:f>
              <c:strCache>
                <c:ptCount val="1"/>
                <c:pt idx="0">
                  <c:v>3구간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Data!$J$59:$M$59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Data!$J$62:$M$62</c:f>
              <c:numCache>
                <c:formatCode>0.00_ ;[Red]\-0.00\ </c:formatCode>
                <c:ptCount val="4"/>
                <c:pt idx="0">
                  <c:v>15.659691094343275</c:v>
                </c:pt>
                <c:pt idx="1">
                  <c:v>15.90473591534737</c:v>
                </c:pt>
                <c:pt idx="2">
                  <c:v>15.955461693924491</c:v>
                </c:pt>
                <c:pt idx="3">
                  <c:v>16.524701387299711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ED-47C3-904F-39EBAA655376}"/>
            </c:ext>
          </c:extLst>
        </c:ser>
        <c:ser>
          <c:idx val="3"/>
          <c:order val="3"/>
          <c:tx>
            <c:strRef>
              <c:f>Data!$A$63</c:f>
              <c:strCache>
                <c:ptCount val="1"/>
                <c:pt idx="0">
                  <c:v>4구간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Data!$J$59:$M$59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Data!$J$63:$M$63</c:f>
              <c:numCache>
                <c:formatCode>0.00_ ;[Red]\-0.00\ </c:formatCode>
                <c:ptCount val="4"/>
                <c:pt idx="0">
                  <c:v>8.8490609263600462</c:v>
                </c:pt>
                <c:pt idx="1">
                  <c:v>8.8668016972993069</c:v>
                </c:pt>
                <c:pt idx="2">
                  <c:v>8.8364578672991101</c:v>
                </c:pt>
                <c:pt idx="3">
                  <c:v>9.3605833457381689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ED-47C3-904F-39EBAA655376}"/>
            </c:ext>
          </c:extLst>
        </c:ser>
        <c:ser>
          <c:idx val="4"/>
          <c:order val="4"/>
          <c:tx>
            <c:strRef>
              <c:f>Data!$A$64</c:f>
              <c:strCache>
                <c:ptCount val="1"/>
                <c:pt idx="0">
                  <c:v>5구간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Data!$J$59:$M$59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Data!$J$64:$M$64</c:f>
              <c:numCache>
                <c:formatCode>0.00_ ;[Red]\-0.00\ </c:formatCode>
                <c:ptCount val="4"/>
                <c:pt idx="0">
                  <c:v>15.427056444631869</c:v>
                </c:pt>
                <c:pt idx="1">
                  <c:v>15.345876617426635</c:v>
                </c:pt>
                <c:pt idx="2">
                  <c:v>15.336472032066897</c:v>
                </c:pt>
                <c:pt idx="3">
                  <c:v>16.320632579976277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ED-47C3-904F-39EBAA65537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16792143"/>
        <c:axId val="416793391"/>
      </c:barChart>
      <c:catAx>
        <c:axId val="416792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16793391"/>
        <c:crosses val="autoZero"/>
        <c:auto val="1"/>
        <c:lblAlgn val="ctr"/>
        <c:lblOffset val="100"/>
        <c:noMultiLvlLbl val="0"/>
      </c:catAx>
      <c:valAx>
        <c:axId val="41679339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1679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Data!$J$3:$M$3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Data!$J$60:$M$60</c:f>
              <c:numCache>
                <c:formatCode>0.00_ ;[Red]\-0.00\ </c:formatCode>
                <c:ptCount val="4"/>
                <c:pt idx="0">
                  <c:v>27.94781655274204</c:v>
                </c:pt>
                <c:pt idx="1">
                  <c:v>27.526269219924675</c:v>
                </c:pt>
                <c:pt idx="2">
                  <c:v>27.319833507853964</c:v>
                </c:pt>
                <c:pt idx="3">
                  <c:v>27.074778889751848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F-4BA3-ABF4-BCFFD7D70C5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Data!$J$3:$M$3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Data!$J$61:$M$61</c:f>
              <c:numCache>
                <c:formatCode>0.00_ ;[Red]\-0.00\ </c:formatCode>
                <c:ptCount val="4"/>
                <c:pt idx="0">
                  <c:v>32.116374981922768</c:v>
                </c:pt>
                <c:pt idx="1">
                  <c:v>32.356316550002013</c:v>
                </c:pt>
                <c:pt idx="2">
                  <c:v>32.551774898855541</c:v>
                </c:pt>
                <c:pt idx="3">
                  <c:v>30.719303797233994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F-4BA3-ABF4-BCFFD7D70C5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Data!$J$3:$M$3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Data!$J$62:$M$62</c:f>
              <c:numCache>
                <c:formatCode>0.00_ ;[Red]\-0.00\ </c:formatCode>
                <c:ptCount val="4"/>
                <c:pt idx="0">
                  <c:v>15.659691094343275</c:v>
                </c:pt>
                <c:pt idx="1">
                  <c:v>15.90473591534737</c:v>
                </c:pt>
                <c:pt idx="2">
                  <c:v>15.955461693924491</c:v>
                </c:pt>
                <c:pt idx="3">
                  <c:v>16.524701387299711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F-4BA3-ABF4-BCFFD7D70C5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Data!$J$3:$M$3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Data!$J$63:$M$63</c:f>
              <c:numCache>
                <c:formatCode>0.00_ ;[Red]\-0.00\ </c:formatCode>
                <c:ptCount val="4"/>
                <c:pt idx="0">
                  <c:v>8.8490609263600462</c:v>
                </c:pt>
                <c:pt idx="1">
                  <c:v>8.8668016972993069</c:v>
                </c:pt>
                <c:pt idx="2">
                  <c:v>8.8364578672991101</c:v>
                </c:pt>
                <c:pt idx="3">
                  <c:v>9.3605833457381689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CF-4BA3-ABF4-BCFFD7D70C5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Data!$J$3:$M$3</c:f>
              <c:strCache>
                <c:ptCount val="4"/>
                <c:pt idx="0">
                  <c:v>2019</c:v>
                </c:pt>
                <c:pt idx="1">
                  <c:v>1Q20</c:v>
                </c:pt>
                <c:pt idx="2">
                  <c:v>2Q20</c:v>
                </c:pt>
                <c:pt idx="3">
                  <c:v>3Q20</c:v>
                </c:pt>
              </c:strCache>
            </c:strRef>
          </c:cat>
          <c:val>
            <c:numRef>
              <c:f>Data!$J$64:$M$64</c:f>
              <c:numCache>
                <c:formatCode>0.00_ ;[Red]\-0.00\ </c:formatCode>
                <c:ptCount val="4"/>
                <c:pt idx="0">
                  <c:v>15.427056444631869</c:v>
                </c:pt>
                <c:pt idx="1">
                  <c:v>15.345876617426635</c:v>
                </c:pt>
                <c:pt idx="2">
                  <c:v>15.336472032066897</c:v>
                </c:pt>
                <c:pt idx="3">
                  <c:v>16.320632579976277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CF-4BA3-ABF4-BCFFD7D70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391008"/>
        <c:axId val="1332391424"/>
      </c:barChart>
      <c:catAx>
        <c:axId val="13323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32391424"/>
        <c:crosses val="autoZero"/>
        <c:auto val="1"/>
        <c:lblAlgn val="ctr"/>
        <c:lblOffset val="100"/>
        <c:noMultiLvlLbl val="0"/>
      </c:catAx>
      <c:valAx>
        <c:axId val="13323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323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336176</xdr:colOff>
      <xdr:row>67</xdr:row>
      <xdr:rowOff>123263</xdr:rowOff>
    </xdr:from>
    <xdr:to>
      <xdr:col>10</xdr:col>
      <xdr:colOff>661148</xdr:colOff>
      <xdr:row>82</xdr:row>
      <xdr:rowOff>212911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368849-F98E-4554-840C-1FFD9F703B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267074</xdr:colOff>
      <xdr:row>15</xdr:row>
      <xdr:rowOff>111311</xdr:rowOff>
    </xdr:from>
    <xdr:to>
      <xdr:col>47</xdr:col>
      <xdr:colOff>488081</xdr:colOff>
      <xdr:row>48</xdr:row>
      <xdr:rowOff>84043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DB29602F-6E74-47FF-9AB9-AAB7988D4F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A4E8-9780-47CD-9C83-1D3757B736A9}">
  <sheetPr>
    <tabColor rgb="FFFFFF00"/>
  </sheetPr>
  <dimension ref="A2:P70"/>
  <sheetViews>
    <sheetView tabSelected="1" topLeftCell="A58" zoomScale="85" zoomScaleNormal="85" workbookViewId="0">
      <selection activeCell="M72" sqref="M72"/>
    </sheetView>
  </sheetViews>
  <sheetFormatPr defaultRowHeight="19.5" customHeight="1" x14ac:dyDescent="0.3"/>
  <cols>
    <col min="1" max="1" width="9" style="18"/>
    <col min="2" max="2" width="9" style="19"/>
    <col min="3" max="12" width="12" style="19" customWidth="1"/>
    <col min="13" max="13" width="12" style="18" customWidth="1"/>
    <col min="14" max="16384" width="9" style="18"/>
  </cols>
  <sheetData>
    <row r="2" spans="1:13" ht="19.5" customHeight="1" x14ac:dyDescent="0.3">
      <c r="A2" s="26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"/>
    </row>
    <row r="3" spans="1:13" ht="19.5" customHeight="1" x14ac:dyDescent="0.3">
      <c r="A3" s="70" t="s">
        <v>30</v>
      </c>
      <c r="B3" s="70"/>
      <c r="C3" s="28">
        <v>2012</v>
      </c>
      <c r="D3" s="28">
        <v>2013</v>
      </c>
      <c r="E3" s="28">
        <v>2014</v>
      </c>
      <c r="F3" s="28">
        <v>2015</v>
      </c>
      <c r="G3" s="28">
        <v>2016</v>
      </c>
      <c r="H3" s="28">
        <v>2017</v>
      </c>
      <c r="I3" s="28">
        <v>2018</v>
      </c>
      <c r="J3" s="28">
        <v>2019</v>
      </c>
      <c r="K3" s="28" t="s">
        <v>47</v>
      </c>
      <c r="L3" s="28" t="s">
        <v>48</v>
      </c>
      <c r="M3" s="28" t="s">
        <v>49</v>
      </c>
    </row>
    <row r="4" spans="1:13" ht="19.5" customHeight="1" x14ac:dyDescent="0.3">
      <c r="A4" s="71" t="s">
        <v>37</v>
      </c>
      <c r="B4" s="72"/>
      <c r="C4" s="39">
        <f>SUM(raw!K16:K28)</f>
        <v>4233562</v>
      </c>
      <c r="D4" s="22">
        <f>SUM(raw!L16:L28)</f>
        <v>4074953</v>
      </c>
      <c r="E4" s="30">
        <f>SUM(raw!M16:M28)</f>
        <v>3757424</v>
      </c>
      <c r="F4" s="22">
        <f>SUM(raw!N16:N28)</f>
        <v>3550250</v>
      </c>
      <c r="G4" s="30">
        <f>SUM(raw!O16:O28)</f>
        <v>3520936</v>
      </c>
      <c r="H4" s="22">
        <f>SUM(raw!P16:P28)</f>
        <v>3426819</v>
      </c>
      <c r="I4" s="33">
        <f>SUM(raw!C16:C22)</f>
        <v>2639187</v>
      </c>
      <c r="J4" s="23">
        <f>SUM(raw!D16:D22)</f>
        <v>2396670</v>
      </c>
      <c r="K4" s="33">
        <f>SUM(raw!E16:E22)</f>
        <v>2266322</v>
      </c>
      <c r="L4" s="23">
        <f>SUM(raw!F16:F22)</f>
        <v>2213833</v>
      </c>
      <c r="M4" s="36">
        <f>SUM(raw!G16:G22)</f>
        <v>2227104</v>
      </c>
    </row>
    <row r="5" spans="1:13" ht="19.5" customHeight="1" x14ac:dyDescent="0.3">
      <c r="A5" s="66" t="s">
        <v>38</v>
      </c>
      <c r="B5" s="67"/>
      <c r="C5" s="42">
        <f>SUM(raw!K29:K34)</f>
        <v>3494999</v>
      </c>
      <c r="D5" s="43">
        <f>SUM(raw!L29:L34)</f>
        <v>3564560</v>
      </c>
      <c r="E5" s="44">
        <f>SUM(raw!M29:M34)</f>
        <v>3731576</v>
      </c>
      <c r="F5" s="43">
        <f>SUM(raw!N29:N34)</f>
        <v>3800460</v>
      </c>
      <c r="G5" s="44">
        <f>SUM(raw!O29:O34)</f>
        <v>3796814</v>
      </c>
      <c r="H5" s="43">
        <f>SUM(raw!P29:P34)</f>
        <v>3524531</v>
      </c>
      <c r="I5" s="45">
        <f>SUM(raw!C23:C27)</f>
        <v>3337916</v>
      </c>
      <c r="J5" s="46">
        <f>SUM(raw!D23:D27)</f>
        <v>2896526</v>
      </c>
      <c r="K5" s="45">
        <f>SUM(raw!E23:E27)</f>
        <v>2893173</v>
      </c>
      <c r="L5" s="46">
        <f>SUM(raw!F23:F27)</f>
        <v>2897268</v>
      </c>
      <c r="M5" s="47">
        <f>SUM(raw!G23:G27)</f>
        <v>2891090</v>
      </c>
    </row>
    <row r="6" spans="1:13" ht="19.5" customHeight="1" x14ac:dyDescent="0.3">
      <c r="A6" s="64" t="s">
        <v>39</v>
      </c>
      <c r="B6" s="65"/>
      <c r="C6" s="40">
        <f>SUM(raw!K35:K39)</f>
        <v>2183647</v>
      </c>
      <c r="D6" s="22">
        <f>SUM(raw!L35:L39)</f>
        <v>2303746</v>
      </c>
      <c r="E6" s="31">
        <f>SUM(raw!M35:M39)</f>
        <v>2406141</v>
      </c>
      <c r="F6" s="22">
        <f>SUM(raw!N35:N39)</f>
        <v>2571447</v>
      </c>
      <c r="G6" s="31">
        <f>SUM(raw!O35:O39)</f>
        <v>2698963</v>
      </c>
      <c r="H6" s="22">
        <f>SUM(raw!P35:P39)</f>
        <v>2828927</v>
      </c>
      <c r="I6" s="34">
        <f>SUM(raw!C28:C32)</f>
        <v>3444688</v>
      </c>
      <c r="J6" s="23">
        <f>SUM(raw!D28:D32)</f>
        <v>3546317</v>
      </c>
      <c r="K6" s="34">
        <f>SUM(raw!E28:E32)</f>
        <v>3470388</v>
      </c>
      <c r="L6" s="23">
        <f>SUM(raw!F28:F32)</f>
        <v>3453971</v>
      </c>
      <c r="M6" s="37">
        <f>SUM(raw!G28:G32)</f>
        <v>3179147</v>
      </c>
    </row>
    <row r="7" spans="1:13" ht="19.5" customHeight="1" x14ac:dyDescent="0.3">
      <c r="A7" s="66" t="s">
        <v>40</v>
      </c>
      <c r="B7" s="67"/>
      <c r="C7" s="42">
        <f>SUM(raw!K40:K43)</f>
        <v>1261411</v>
      </c>
      <c r="D7" s="43">
        <f>SUM(raw!L40:L43)</f>
        <v>1334993</v>
      </c>
      <c r="E7" s="44">
        <f>SUM(raw!M40:M43)</f>
        <v>1410913</v>
      </c>
      <c r="F7" s="43">
        <f>SUM(raw!N40:N43)</f>
        <v>1492087</v>
      </c>
      <c r="G7" s="44">
        <f>SUM(raw!O40:O43)</f>
        <v>1606644</v>
      </c>
      <c r="H7" s="43">
        <f>SUM(raw!P40:P43)</f>
        <v>1735527</v>
      </c>
      <c r="I7" s="45">
        <f>SUM(raw!C33:C37)</f>
        <v>2243259</v>
      </c>
      <c r="J7" s="46">
        <f>SUM(raw!D33:D37)</f>
        <v>2536386</v>
      </c>
      <c r="K7" s="45">
        <f>SUM(raw!E33:E37)</f>
        <v>2594446</v>
      </c>
      <c r="L7" s="46">
        <f>SUM(raw!F33:F37)</f>
        <v>2635942</v>
      </c>
      <c r="M7" s="47">
        <f>SUM(raw!G33:G37)</f>
        <v>2628005</v>
      </c>
    </row>
    <row r="8" spans="1:13" ht="19.5" customHeight="1" x14ac:dyDescent="0.3">
      <c r="A8" s="64" t="s">
        <v>41</v>
      </c>
      <c r="B8" s="65"/>
      <c r="C8" s="40">
        <f>SUM(raw!K44:K47)</f>
        <v>1151437</v>
      </c>
      <c r="D8" s="22">
        <f>SUM(raw!L44:L47)</f>
        <v>1236944</v>
      </c>
      <c r="E8" s="31">
        <f>SUM(raw!M44:M47)</f>
        <v>1314189</v>
      </c>
      <c r="F8" s="22">
        <f>SUM(raw!N44:N47)</f>
        <v>1398486</v>
      </c>
      <c r="G8" s="31">
        <f>SUM(raw!O44:O47)</f>
        <v>1483354</v>
      </c>
      <c r="H8" s="22">
        <f>SUM(raw!P44:P47)</f>
        <v>1589633</v>
      </c>
      <c r="I8" s="34">
        <f>SUM(raw!C38:C42)</f>
        <v>1557344</v>
      </c>
      <c r="J8" s="23">
        <f>SUM(raw!D38:D42)</f>
        <v>1709843</v>
      </c>
      <c r="K8" s="34">
        <f>SUM(raw!E38:E42)</f>
        <v>1721104</v>
      </c>
      <c r="L8" s="23">
        <f>SUM(raw!F38:F42)</f>
        <v>1726319</v>
      </c>
      <c r="M8" s="37">
        <f>SUM(raw!G38:G42)</f>
        <v>1806000</v>
      </c>
    </row>
    <row r="9" spans="1:13" ht="19.5" customHeight="1" x14ac:dyDescent="0.3">
      <c r="A9" s="66" t="s">
        <v>42</v>
      </c>
      <c r="B9" s="67"/>
      <c r="C9" s="42">
        <f>SUM(raw!K48:K51)</f>
        <v>850397</v>
      </c>
      <c r="D9" s="43">
        <f>SUM(raw!L48:L51)</f>
        <v>916408</v>
      </c>
      <c r="E9" s="44">
        <f>SUM(raw!M48:M51)</f>
        <v>977425</v>
      </c>
      <c r="F9" s="43">
        <f>SUM(raw!N48:N51)</f>
        <v>1043150</v>
      </c>
      <c r="G9" s="44">
        <f>SUM(raw!O48:O51)</f>
        <v>1089958</v>
      </c>
      <c r="H9" s="43">
        <f>SUM(raw!P48:P51)</f>
        <v>1170737</v>
      </c>
      <c r="I9" s="45">
        <f>SUM(raw!C43:C47)</f>
        <v>1160432</v>
      </c>
      <c r="J9" s="46">
        <f>SUM(raw!D43:D47)</f>
        <v>1256035</v>
      </c>
      <c r="K9" s="45">
        <f>SUM(raw!E43:E47)</f>
        <v>1260063</v>
      </c>
      <c r="L9" s="46">
        <f>SUM(raw!F43:F47)</f>
        <v>1258691</v>
      </c>
      <c r="M9" s="47">
        <f>SUM(raw!G43:G47)</f>
        <v>1317816</v>
      </c>
    </row>
    <row r="10" spans="1:13" ht="19.5" customHeight="1" x14ac:dyDescent="0.3">
      <c r="A10" s="64" t="s">
        <v>43</v>
      </c>
      <c r="B10" s="65"/>
      <c r="C10" s="40">
        <f>SUM(raw!K52:K56)</f>
        <v>358279</v>
      </c>
      <c r="D10" s="22">
        <f>SUM(raw!L52:L56)</f>
        <v>475599</v>
      </c>
      <c r="E10" s="31">
        <f>SUM(raw!M52:M56)</f>
        <v>625467</v>
      </c>
      <c r="F10" s="22">
        <f>SUM(raw!N52:N56)</f>
        <v>663473</v>
      </c>
      <c r="G10" s="31">
        <f>SUM(raw!O52:O56)</f>
        <v>697225</v>
      </c>
      <c r="H10" s="22">
        <f>SUM(raw!P52:P56)</f>
        <v>741330</v>
      </c>
      <c r="I10" s="34">
        <f>SUM(raw!C48:C52)</f>
        <v>861240</v>
      </c>
      <c r="J10" s="23">
        <f>SUM(raw!D48:D52)</f>
        <v>934575</v>
      </c>
      <c r="K10" s="34">
        <f>SUM(raw!E48:E52)</f>
        <v>929335</v>
      </c>
      <c r="L10" s="23">
        <f>SUM(raw!F48:F52)</f>
        <v>924900</v>
      </c>
      <c r="M10" s="37">
        <f>SUM(raw!G48:G52)</f>
        <v>985759</v>
      </c>
    </row>
    <row r="11" spans="1:13" ht="19.5" customHeight="1" x14ac:dyDescent="0.3">
      <c r="A11" s="66" t="s">
        <v>46</v>
      </c>
      <c r="B11" s="67"/>
      <c r="C11" s="48"/>
      <c r="D11" s="49"/>
      <c r="E11" s="50"/>
      <c r="F11" s="43">
        <f>SUM(raw!N60:N64)</f>
        <v>161483</v>
      </c>
      <c r="G11" s="44">
        <f>SUM(raw!O60:O64)</f>
        <v>320452</v>
      </c>
      <c r="H11" s="43">
        <f>SUM(raw!P60:P64)</f>
        <v>520588</v>
      </c>
      <c r="I11" s="45">
        <f>SUM(raw!C53:C57)</f>
        <v>700623</v>
      </c>
      <c r="J11" s="46">
        <f>SUM(raw!D53:D57)</f>
        <v>741399</v>
      </c>
      <c r="K11" s="45">
        <f>SUM(raw!E53:E57)</f>
        <v>732649</v>
      </c>
      <c r="L11" s="46">
        <f>SUM(raw!F53:F57)</f>
        <v>728259</v>
      </c>
      <c r="M11" s="47">
        <f>SUM(raw!G53:G57)</f>
        <v>783758</v>
      </c>
    </row>
    <row r="12" spans="1:13" ht="19.5" customHeight="1" x14ac:dyDescent="0.3">
      <c r="A12" s="68" t="s">
        <v>44</v>
      </c>
      <c r="B12" s="69"/>
      <c r="C12" s="41">
        <v>2130149</v>
      </c>
      <c r="D12" s="22">
        <f>raw!L65</f>
        <v>2262136</v>
      </c>
      <c r="E12" s="32">
        <f>raw!M65</f>
        <v>2330986</v>
      </c>
      <c r="F12" s="22">
        <f>raw!N65</f>
        <v>2375953</v>
      </c>
      <c r="G12" s="32">
        <f>raw!O65</f>
        <v>2444909</v>
      </c>
      <c r="H12" s="22">
        <f>raw!P65</f>
        <v>2459963</v>
      </c>
      <c r="I12" s="35">
        <f>SUM(raw!C58:C59)</f>
        <v>2667893</v>
      </c>
      <c r="J12" s="23">
        <f>SUM(raw!D58:D59)</f>
        <v>2921818</v>
      </c>
      <c r="K12" s="35">
        <f>SUM(raw!E58:E59)</f>
        <v>2876415</v>
      </c>
      <c r="L12" s="23">
        <f>SUM(raw!F58:F59)</f>
        <v>2869207</v>
      </c>
      <c r="M12" s="38">
        <f>SUM(raw!G58:G59)</f>
        <v>3085239</v>
      </c>
    </row>
    <row r="13" spans="1:13" ht="19.5" customHeight="1" x14ac:dyDescent="0.3">
      <c r="A13" s="70" t="s">
        <v>52</v>
      </c>
      <c r="B13" s="70"/>
      <c r="C13" s="29">
        <f t="shared" ref="C13:M13" si="0">SUM(C4:C12)</f>
        <v>15663881</v>
      </c>
      <c r="D13" s="29">
        <f t="shared" si="0"/>
        <v>16169339</v>
      </c>
      <c r="E13" s="29">
        <f t="shared" si="0"/>
        <v>16554121</v>
      </c>
      <c r="F13" s="29">
        <f t="shared" si="0"/>
        <v>17056789</v>
      </c>
      <c r="G13" s="29">
        <f t="shared" si="0"/>
        <v>17659255</v>
      </c>
      <c r="H13" s="29">
        <f t="shared" si="0"/>
        <v>17998055</v>
      </c>
      <c r="I13" s="29">
        <f t="shared" si="0"/>
        <v>18612582</v>
      </c>
      <c r="J13" s="29">
        <f t="shared" si="0"/>
        <v>18939569</v>
      </c>
      <c r="K13" s="29">
        <f t="shared" si="0"/>
        <v>18743895</v>
      </c>
      <c r="L13" s="29">
        <f t="shared" si="0"/>
        <v>18708390</v>
      </c>
      <c r="M13" s="29">
        <f t="shared" si="0"/>
        <v>18903918</v>
      </c>
    </row>
    <row r="14" spans="1:13" ht="19.5" customHeight="1" x14ac:dyDescent="0.3">
      <c r="A14" s="20" t="s">
        <v>53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9.5" customHeight="1" x14ac:dyDescent="0.3">
      <c r="A15" s="20" t="s">
        <v>54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9.5" customHeight="1" x14ac:dyDescent="0.3">
      <c r="A16" s="20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9.5" customHeight="1" x14ac:dyDescent="0.3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9.5" customHeight="1" x14ac:dyDescent="0.3">
      <c r="A18" s="26" t="s">
        <v>55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6"/>
    </row>
    <row r="19" spans="1:13" ht="19.5" customHeight="1" x14ac:dyDescent="0.3">
      <c r="A19" s="70" t="s">
        <v>30</v>
      </c>
      <c r="B19" s="70"/>
      <c r="C19" s="28">
        <v>2012</v>
      </c>
      <c r="D19" s="28">
        <v>2013</v>
      </c>
      <c r="E19" s="28">
        <v>2014</v>
      </c>
      <c r="F19" s="28">
        <v>2015</v>
      </c>
      <c r="G19" s="28">
        <v>2016</v>
      </c>
      <c r="H19" s="28">
        <v>2017</v>
      </c>
      <c r="I19" s="28">
        <v>2018</v>
      </c>
      <c r="J19" s="28">
        <v>2019</v>
      </c>
      <c r="K19" s="28" t="s">
        <v>47</v>
      </c>
      <c r="L19" s="28" t="s">
        <v>48</v>
      </c>
      <c r="M19" s="28" t="s">
        <v>49</v>
      </c>
    </row>
    <row r="20" spans="1:13" ht="19.5" customHeight="1" x14ac:dyDescent="0.3">
      <c r="A20" s="71" t="s">
        <v>37</v>
      </c>
      <c r="B20" s="72"/>
      <c r="C20" s="51">
        <f t="shared" ref="C20:M20" si="1">(C4/C13)*100</f>
        <v>27.02754189718372</v>
      </c>
      <c r="D20" s="24">
        <f t="shared" si="1"/>
        <v>25.201729025534071</v>
      </c>
      <c r="E20" s="52">
        <f t="shared" si="1"/>
        <v>22.69781645307534</v>
      </c>
      <c r="F20" s="24">
        <f t="shared" si="1"/>
        <v>20.81429277222108</v>
      </c>
      <c r="G20" s="52">
        <f t="shared" si="1"/>
        <v>19.938191050528463</v>
      </c>
      <c r="H20" s="24">
        <f t="shared" si="1"/>
        <v>19.039940704703927</v>
      </c>
      <c r="I20" s="52">
        <f t="shared" si="1"/>
        <v>14.179585615794736</v>
      </c>
      <c r="J20" s="24">
        <f t="shared" si="1"/>
        <v>12.654300633768381</v>
      </c>
      <c r="K20" s="52">
        <f t="shared" si="1"/>
        <v>12.090987492194124</v>
      </c>
      <c r="L20" s="24">
        <f t="shared" si="1"/>
        <v>11.833369947921762</v>
      </c>
      <c r="M20" s="53">
        <f t="shared" si="1"/>
        <v>11.781176790969999</v>
      </c>
    </row>
    <row r="21" spans="1:13" ht="19.5" customHeight="1" x14ac:dyDescent="0.3">
      <c r="A21" s="66" t="s">
        <v>38</v>
      </c>
      <c r="B21" s="67"/>
      <c r="C21" s="54">
        <f t="shared" ref="C21:M21" si="2">(C5/C13)*100</f>
        <v>22.312471602663479</v>
      </c>
      <c r="D21" s="55">
        <f t="shared" si="2"/>
        <v>22.045180696625881</v>
      </c>
      <c r="E21" s="56">
        <f t="shared" si="2"/>
        <v>22.541674064119743</v>
      </c>
      <c r="F21" s="55">
        <f t="shared" si="2"/>
        <v>22.281216001440836</v>
      </c>
      <c r="G21" s="56">
        <f t="shared" si="2"/>
        <v>21.500420034707012</v>
      </c>
      <c r="H21" s="55">
        <f t="shared" si="2"/>
        <v>19.582843812845333</v>
      </c>
      <c r="I21" s="56">
        <f t="shared" si="2"/>
        <v>17.933653697267797</v>
      </c>
      <c r="J21" s="55">
        <f t="shared" si="2"/>
        <v>15.293515918973657</v>
      </c>
      <c r="K21" s="56">
        <f t="shared" si="2"/>
        <v>15.435281727730549</v>
      </c>
      <c r="L21" s="55">
        <f t="shared" si="2"/>
        <v>15.486463559932201</v>
      </c>
      <c r="M21" s="57">
        <f t="shared" si="2"/>
        <v>15.29360209878185</v>
      </c>
    </row>
    <row r="22" spans="1:13" ht="19.5" customHeight="1" x14ac:dyDescent="0.3">
      <c r="A22" s="64" t="s">
        <v>39</v>
      </c>
      <c r="B22" s="65"/>
      <c r="C22" s="58">
        <f t="shared" ref="C22:M22" si="3">(C6/C13)*100</f>
        <v>13.940651106836166</v>
      </c>
      <c r="D22" s="24">
        <f t="shared" si="3"/>
        <v>14.247620140810952</v>
      </c>
      <c r="E22" s="59">
        <f t="shared" si="3"/>
        <v>14.534997056020069</v>
      </c>
      <c r="F22" s="24">
        <f t="shared" si="3"/>
        <v>15.075797677980304</v>
      </c>
      <c r="G22" s="59">
        <f t="shared" si="3"/>
        <v>15.283560942972962</v>
      </c>
      <c r="H22" s="24">
        <f t="shared" si="3"/>
        <v>15.717959523959674</v>
      </c>
      <c r="I22" s="59">
        <f t="shared" si="3"/>
        <v>18.507308658196912</v>
      </c>
      <c r="J22" s="24">
        <f t="shared" si="3"/>
        <v>18.724380686804434</v>
      </c>
      <c r="K22" s="59">
        <f t="shared" si="3"/>
        <v>18.514764407291015</v>
      </c>
      <c r="L22" s="24">
        <f t="shared" si="3"/>
        <v>18.462149869657409</v>
      </c>
      <c r="M22" s="60">
        <f t="shared" si="3"/>
        <v>16.817397324723903</v>
      </c>
    </row>
    <row r="23" spans="1:13" ht="19.5" customHeight="1" x14ac:dyDescent="0.3">
      <c r="A23" s="66" t="s">
        <v>40</v>
      </c>
      <c r="B23" s="67"/>
      <c r="C23" s="54">
        <f t="shared" ref="C23:M23" si="4">(C7/C13)*100</f>
        <v>8.0529914648866399</v>
      </c>
      <c r="D23" s="55">
        <f t="shared" si="4"/>
        <v>8.2563238979651548</v>
      </c>
      <c r="E23" s="56">
        <f t="shared" si="4"/>
        <v>8.5230318178778557</v>
      </c>
      <c r="F23" s="55">
        <f t="shared" si="4"/>
        <v>8.7477602026970018</v>
      </c>
      <c r="G23" s="56">
        <f t="shared" si="4"/>
        <v>9.0980282010764331</v>
      </c>
      <c r="H23" s="55">
        <f t="shared" si="4"/>
        <v>9.6428586311131959</v>
      </c>
      <c r="I23" s="56">
        <f t="shared" si="4"/>
        <v>12.052379406575616</v>
      </c>
      <c r="J23" s="55">
        <f t="shared" si="4"/>
        <v>13.391994295118332</v>
      </c>
      <c r="K23" s="56">
        <f t="shared" si="4"/>
        <v>13.841552142711</v>
      </c>
      <c r="L23" s="55">
        <f t="shared" si="4"/>
        <v>14.08962502919813</v>
      </c>
      <c r="M23" s="57">
        <f t="shared" si="4"/>
        <v>13.90190647251009</v>
      </c>
    </row>
    <row r="24" spans="1:13" ht="19.5" customHeight="1" x14ac:dyDescent="0.3">
      <c r="A24" s="64" t="s">
        <v>41</v>
      </c>
      <c r="B24" s="65"/>
      <c r="C24" s="58">
        <f t="shared" ref="C24:M24" si="5">(C8/C13)*100</f>
        <v>7.3509049257971251</v>
      </c>
      <c r="D24" s="24">
        <f t="shared" si="5"/>
        <v>7.6499354735527536</v>
      </c>
      <c r="E24" s="59">
        <f t="shared" si="5"/>
        <v>7.9387422624251691</v>
      </c>
      <c r="F24" s="24">
        <f t="shared" si="5"/>
        <v>8.1989992371952294</v>
      </c>
      <c r="G24" s="59">
        <f t="shared" si="5"/>
        <v>8.3998673783237177</v>
      </c>
      <c r="H24" s="24">
        <f t="shared" si="5"/>
        <v>8.8322488179972769</v>
      </c>
      <c r="I24" s="59">
        <f t="shared" si="5"/>
        <v>8.3671572272992538</v>
      </c>
      <c r="J24" s="24">
        <f t="shared" si="5"/>
        <v>9.0278875934293978</v>
      </c>
      <c r="K24" s="59">
        <f t="shared" si="5"/>
        <v>9.1822110612548773</v>
      </c>
      <c r="L24" s="24">
        <f t="shared" si="5"/>
        <v>9.2275123621006401</v>
      </c>
      <c r="M24" s="60">
        <f t="shared" si="5"/>
        <v>9.5535750842761811</v>
      </c>
    </row>
    <row r="25" spans="1:13" ht="19.5" customHeight="1" x14ac:dyDescent="0.3">
      <c r="A25" s="66" t="s">
        <v>42</v>
      </c>
      <c r="B25" s="67"/>
      <c r="C25" s="54">
        <f t="shared" ref="C25:M25" si="6">(C9/C13)*100</f>
        <v>5.4290312854138767</v>
      </c>
      <c r="D25" s="55">
        <f t="shared" si="6"/>
        <v>5.6675662499252448</v>
      </c>
      <c r="E25" s="56">
        <f t="shared" si="6"/>
        <v>5.9044210199985852</v>
      </c>
      <c r="F25" s="55">
        <f t="shared" si="6"/>
        <v>6.1157466390655353</v>
      </c>
      <c r="G25" s="56">
        <f t="shared" si="6"/>
        <v>6.1721629819604509</v>
      </c>
      <c r="H25" s="55">
        <f t="shared" si="6"/>
        <v>6.5047973239330581</v>
      </c>
      <c r="I25" s="56">
        <f t="shared" si="6"/>
        <v>6.2346642717275875</v>
      </c>
      <c r="J25" s="55">
        <f t="shared" si="6"/>
        <v>6.6318035009138798</v>
      </c>
      <c r="K25" s="56">
        <f t="shared" si="6"/>
        <v>6.7225248540924927</v>
      </c>
      <c r="L25" s="55">
        <f t="shared" si="6"/>
        <v>6.7279493318238499</v>
      </c>
      <c r="M25" s="57">
        <f t="shared" si="6"/>
        <v>6.9711263030235324</v>
      </c>
    </row>
    <row r="26" spans="1:13" ht="19.5" customHeight="1" x14ac:dyDescent="0.3">
      <c r="A26" s="64" t="s">
        <v>43</v>
      </c>
      <c r="B26" s="65"/>
      <c r="C26" s="58">
        <f t="shared" ref="C26:M26" si="7">(C10/C13)*100</f>
        <v>2.2872939343704157</v>
      </c>
      <c r="D26" s="24">
        <f t="shared" si="7"/>
        <v>2.9413632802181957</v>
      </c>
      <c r="E26" s="59">
        <f t="shared" si="7"/>
        <v>3.778315985487843</v>
      </c>
      <c r="F26" s="24">
        <f t="shared" si="7"/>
        <v>3.8897884003841519</v>
      </c>
      <c r="G26" s="59">
        <f t="shared" si="7"/>
        <v>3.9482129908651298</v>
      </c>
      <c r="H26" s="24">
        <f t="shared" si="7"/>
        <v>4.1189450748983711</v>
      </c>
      <c r="I26" s="59">
        <f t="shared" si="7"/>
        <v>4.6271925088093635</v>
      </c>
      <c r="J26" s="24">
        <f t="shared" si="7"/>
        <v>4.9345103893335693</v>
      </c>
      <c r="K26" s="59">
        <f t="shared" si="7"/>
        <v>4.9580676801699965</v>
      </c>
      <c r="L26" s="24">
        <f t="shared" si="7"/>
        <v>4.9437712170849553</v>
      </c>
      <c r="M26" s="60">
        <f t="shared" si="7"/>
        <v>5.2145750949617957</v>
      </c>
    </row>
    <row r="27" spans="1:13" ht="19.5" customHeight="1" x14ac:dyDescent="0.3">
      <c r="A27" s="66" t="s">
        <v>46</v>
      </c>
      <c r="B27" s="67"/>
      <c r="C27" s="54">
        <f t="shared" ref="C27:M27" si="8">(C11/C13)*100</f>
        <v>0</v>
      </c>
      <c r="D27" s="55">
        <f t="shared" si="8"/>
        <v>0</v>
      </c>
      <c r="E27" s="56">
        <f t="shared" si="8"/>
        <v>0</v>
      </c>
      <c r="F27" s="55">
        <f t="shared" si="8"/>
        <v>0.94673739588383254</v>
      </c>
      <c r="G27" s="56">
        <f t="shared" si="8"/>
        <v>1.8146405383466062</v>
      </c>
      <c r="H27" s="55">
        <f t="shared" si="8"/>
        <v>2.8924681028033303</v>
      </c>
      <c r="I27" s="56">
        <f t="shared" si="8"/>
        <v>3.7642439936597731</v>
      </c>
      <c r="J27" s="55">
        <f t="shared" si="8"/>
        <v>3.9145505370264759</v>
      </c>
      <c r="K27" s="56">
        <f t="shared" si="8"/>
        <v>3.9087340171293108</v>
      </c>
      <c r="L27" s="55">
        <f t="shared" si="8"/>
        <v>3.8926866502141557</v>
      </c>
      <c r="M27" s="57">
        <f t="shared" si="8"/>
        <v>4.146008250776374</v>
      </c>
    </row>
    <row r="28" spans="1:13" ht="19.5" customHeight="1" x14ac:dyDescent="0.3">
      <c r="A28" s="68" t="s">
        <v>44</v>
      </c>
      <c r="B28" s="69"/>
      <c r="C28" s="61">
        <f t="shared" ref="C28:M28" si="9">(C12/C13)*100</f>
        <v>13.59911378284858</v>
      </c>
      <c r="D28" s="24">
        <f t="shared" si="9"/>
        <v>13.990281235367755</v>
      </c>
      <c r="E28" s="62">
        <f t="shared" si="9"/>
        <v>14.081001340995394</v>
      </c>
      <c r="F28" s="24">
        <f t="shared" si="9"/>
        <v>13.92966167313203</v>
      </c>
      <c r="G28" s="62">
        <f t="shared" si="9"/>
        <v>13.844915881219224</v>
      </c>
      <c r="H28" s="24">
        <f t="shared" si="9"/>
        <v>13.667938007745835</v>
      </c>
      <c r="I28" s="62">
        <f t="shared" si="9"/>
        <v>14.333814620668964</v>
      </c>
      <c r="J28" s="24">
        <f t="shared" si="9"/>
        <v>15.427056444631869</v>
      </c>
      <c r="K28" s="62">
        <f t="shared" si="9"/>
        <v>15.345876617426635</v>
      </c>
      <c r="L28" s="24">
        <f t="shared" si="9"/>
        <v>15.336472032066897</v>
      </c>
      <c r="M28" s="63">
        <f t="shared" si="9"/>
        <v>16.320632579976277</v>
      </c>
    </row>
    <row r="29" spans="1:13" ht="19.5" customHeight="1" x14ac:dyDescent="0.3">
      <c r="A29" s="70" t="s">
        <v>50</v>
      </c>
      <c r="B29" s="70"/>
      <c r="C29" s="29">
        <f t="shared" ref="C29:M29" si="10">(C13/C13)*100</f>
        <v>100</v>
      </c>
      <c r="D29" s="29">
        <f t="shared" si="10"/>
        <v>100</v>
      </c>
      <c r="E29" s="29">
        <f t="shared" si="10"/>
        <v>100</v>
      </c>
      <c r="F29" s="29">
        <f t="shared" si="10"/>
        <v>100</v>
      </c>
      <c r="G29" s="29">
        <f t="shared" si="10"/>
        <v>100</v>
      </c>
      <c r="H29" s="29">
        <f t="shared" si="10"/>
        <v>100</v>
      </c>
      <c r="I29" s="29">
        <f t="shared" si="10"/>
        <v>100</v>
      </c>
      <c r="J29" s="29">
        <f t="shared" si="10"/>
        <v>100</v>
      </c>
      <c r="K29" s="29">
        <f t="shared" si="10"/>
        <v>100</v>
      </c>
      <c r="L29" s="29">
        <f t="shared" si="10"/>
        <v>100</v>
      </c>
      <c r="M29" s="29">
        <f t="shared" si="10"/>
        <v>100</v>
      </c>
    </row>
    <row r="30" spans="1:13" ht="19.5" customHeight="1" x14ac:dyDescent="0.3">
      <c r="A30" s="20" t="s">
        <v>53</v>
      </c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9.5" customHeight="1" x14ac:dyDescent="0.3">
      <c r="A31" s="20" t="s">
        <v>54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9.5" customHeight="1" x14ac:dyDescent="0.3">
      <c r="A32" s="20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6" ht="19.5" customHeight="1" x14ac:dyDescent="0.3">
      <c r="A33" s="20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6" ht="19.5" customHeight="1" x14ac:dyDescent="0.3">
      <c r="A34" s="26" t="s">
        <v>56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6"/>
    </row>
    <row r="35" spans="1:16" ht="19.5" customHeight="1" x14ac:dyDescent="0.3">
      <c r="A35" s="70" t="s">
        <v>30</v>
      </c>
      <c r="B35" s="70"/>
      <c r="C35" s="28">
        <v>2012</v>
      </c>
      <c r="D35" s="28">
        <v>2013</v>
      </c>
      <c r="E35" s="28">
        <v>2014</v>
      </c>
      <c r="F35" s="28">
        <v>2015</v>
      </c>
      <c r="G35" s="28">
        <v>2016</v>
      </c>
      <c r="H35" s="28">
        <v>2017</v>
      </c>
      <c r="I35" s="28">
        <v>2018</v>
      </c>
      <c r="J35" s="28">
        <v>2019</v>
      </c>
      <c r="K35" s="28" t="s">
        <v>47</v>
      </c>
      <c r="L35" s="28" t="s">
        <v>48</v>
      </c>
      <c r="M35" s="28" t="s">
        <v>49</v>
      </c>
    </row>
    <row r="36" spans="1:16" ht="19.5" customHeight="1" x14ac:dyDescent="0.3">
      <c r="A36" s="71" t="s">
        <v>57</v>
      </c>
      <c r="B36" s="72"/>
      <c r="C36" s="39">
        <f t="shared" ref="C36:M36" si="11">C4+C5</f>
        <v>7728561</v>
      </c>
      <c r="D36" s="22">
        <f t="shared" si="11"/>
        <v>7639513</v>
      </c>
      <c r="E36" s="30">
        <f t="shared" si="11"/>
        <v>7489000</v>
      </c>
      <c r="F36" s="22">
        <f t="shared" si="11"/>
        <v>7350710</v>
      </c>
      <c r="G36" s="30">
        <f t="shared" si="11"/>
        <v>7317750</v>
      </c>
      <c r="H36" s="22">
        <f t="shared" si="11"/>
        <v>6951350</v>
      </c>
      <c r="I36" s="33">
        <f t="shared" si="11"/>
        <v>5977103</v>
      </c>
      <c r="J36" s="23">
        <f t="shared" si="11"/>
        <v>5293196</v>
      </c>
      <c r="K36" s="33">
        <f t="shared" si="11"/>
        <v>5159495</v>
      </c>
      <c r="L36" s="23">
        <f t="shared" si="11"/>
        <v>5111101</v>
      </c>
      <c r="M36" s="36">
        <f t="shared" si="11"/>
        <v>5118194</v>
      </c>
    </row>
    <row r="37" spans="1:16" ht="19.5" customHeight="1" x14ac:dyDescent="0.3">
      <c r="A37" s="75" t="s">
        <v>58</v>
      </c>
      <c r="B37" s="76"/>
      <c r="C37" s="77">
        <f t="shared" ref="C37:M37" si="12">C6+C7</f>
        <v>3445058</v>
      </c>
      <c r="D37" s="78">
        <f t="shared" si="12"/>
        <v>3638739</v>
      </c>
      <c r="E37" s="79">
        <f t="shared" si="12"/>
        <v>3817054</v>
      </c>
      <c r="F37" s="78">
        <f t="shared" si="12"/>
        <v>4063534</v>
      </c>
      <c r="G37" s="79">
        <f t="shared" si="12"/>
        <v>4305607</v>
      </c>
      <c r="H37" s="78">
        <f t="shared" si="12"/>
        <v>4564454</v>
      </c>
      <c r="I37" s="80">
        <f t="shared" si="12"/>
        <v>5687947</v>
      </c>
      <c r="J37" s="81">
        <f t="shared" si="12"/>
        <v>6082703</v>
      </c>
      <c r="K37" s="80">
        <f t="shared" si="12"/>
        <v>6064834</v>
      </c>
      <c r="L37" s="81">
        <f t="shared" si="12"/>
        <v>6089913</v>
      </c>
      <c r="M37" s="82">
        <f t="shared" si="12"/>
        <v>5807152</v>
      </c>
    </row>
    <row r="38" spans="1:16" ht="19.5" customHeight="1" x14ac:dyDescent="0.3">
      <c r="A38" s="64" t="s">
        <v>59</v>
      </c>
      <c r="B38" s="65"/>
      <c r="C38" s="40">
        <f t="shared" ref="C38:M38" si="13">C8+C9</f>
        <v>2001834</v>
      </c>
      <c r="D38" s="22">
        <f t="shared" si="13"/>
        <v>2153352</v>
      </c>
      <c r="E38" s="31">
        <f t="shared" si="13"/>
        <v>2291614</v>
      </c>
      <c r="F38" s="22">
        <f t="shared" si="13"/>
        <v>2441636</v>
      </c>
      <c r="G38" s="31">
        <f t="shared" si="13"/>
        <v>2573312</v>
      </c>
      <c r="H38" s="22">
        <f t="shared" si="13"/>
        <v>2760370</v>
      </c>
      <c r="I38" s="34">
        <f t="shared" si="13"/>
        <v>2717776</v>
      </c>
      <c r="J38" s="23">
        <f t="shared" si="13"/>
        <v>2965878</v>
      </c>
      <c r="K38" s="34">
        <f t="shared" si="13"/>
        <v>2981167</v>
      </c>
      <c r="L38" s="23">
        <f t="shared" si="13"/>
        <v>2985010</v>
      </c>
      <c r="M38" s="37">
        <f t="shared" si="13"/>
        <v>3123816</v>
      </c>
    </row>
    <row r="39" spans="1:16" ht="19.5" customHeight="1" x14ac:dyDescent="0.3">
      <c r="A39" s="75" t="s">
        <v>60</v>
      </c>
      <c r="B39" s="76"/>
      <c r="C39" s="77">
        <f t="shared" ref="C39:M39" si="14">C10+C11</f>
        <v>358279</v>
      </c>
      <c r="D39" s="78">
        <f t="shared" si="14"/>
        <v>475599</v>
      </c>
      <c r="E39" s="79">
        <f t="shared" si="14"/>
        <v>625467</v>
      </c>
      <c r="F39" s="78">
        <f t="shared" si="14"/>
        <v>824956</v>
      </c>
      <c r="G39" s="79">
        <f t="shared" si="14"/>
        <v>1017677</v>
      </c>
      <c r="H39" s="78">
        <f t="shared" si="14"/>
        <v>1261918</v>
      </c>
      <c r="I39" s="80">
        <f t="shared" si="14"/>
        <v>1561863</v>
      </c>
      <c r="J39" s="81">
        <f t="shared" si="14"/>
        <v>1675974</v>
      </c>
      <c r="K39" s="80">
        <f t="shared" si="14"/>
        <v>1661984</v>
      </c>
      <c r="L39" s="81">
        <f t="shared" si="14"/>
        <v>1653159</v>
      </c>
      <c r="M39" s="82">
        <f t="shared" si="14"/>
        <v>1769517</v>
      </c>
    </row>
    <row r="40" spans="1:16" ht="19.5" customHeight="1" x14ac:dyDescent="0.3">
      <c r="A40" s="64" t="s">
        <v>61</v>
      </c>
      <c r="B40" s="65"/>
      <c r="C40" s="40">
        <f t="shared" ref="C40:M40" si="15">C12</f>
        <v>2130149</v>
      </c>
      <c r="D40" s="22">
        <f t="shared" si="15"/>
        <v>2262136</v>
      </c>
      <c r="E40" s="31">
        <f t="shared" si="15"/>
        <v>2330986</v>
      </c>
      <c r="F40" s="22">
        <f t="shared" si="15"/>
        <v>2375953</v>
      </c>
      <c r="G40" s="31">
        <f t="shared" si="15"/>
        <v>2444909</v>
      </c>
      <c r="H40" s="22">
        <f t="shared" si="15"/>
        <v>2459963</v>
      </c>
      <c r="I40" s="34">
        <f t="shared" si="15"/>
        <v>2667893</v>
      </c>
      <c r="J40" s="23">
        <f t="shared" si="15"/>
        <v>2921818</v>
      </c>
      <c r="K40" s="34">
        <f t="shared" si="15"/>
        <v>2876415</v>
      </c>
      <c r="L40" s="23">
        <f t="shared" si="15"/>
        <v>2869207</v>
      </c>
      <c r="M40" s="37">
        <f t="shared" si="15"/>
        <v>3085239</v>
      </c>
    </row>
    <row r="41" spans="1:16" ht="19.5" customHeight="1" thickBot="1" x14ac:dyDescent="0.35">
      <c r="A41" s="83" t="s">
        <v>50</v>
      </c>
      <c r="B41" s="83"/>
      <c r="C41" s="84">
        <v>15663881</v>
      </c>
      <c r="D41" s="84">
        <v>16169339</v>
      </c>
      <c r="E41" s="84">
        <v>16554121</v>
      </c>
      <c r="F41" s="84">
        <v>17056789</v>
      </c>
      <c r="G41" s="84">
        <v>17659255</v>
      </c>
      <c r="H41" s="84">
        <v>17998055</v>
      </c>
      <c r="I41" s="84">
        <v>18612582</v>
      </c>
      <c r="J41" s="84">
        <v>18939569</v>
      </c>
      <c r="K41" s="84">
        <v>18743895</v>
      </c>
      <c r="L41" s="84">
        <v>18708390</v>
      </c>
      <c r="M41" s="84">
        <v>18903918</v>
      </c>
    </row>
    <row r="42" spans="1:16" ht="19.5" customHeight="1" thickTop="1" x14ac:dyDescent="0.3">
      <c r="A42" s="74" t="s">
        <v>67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6" ht="19.5" customHeight="1" x14ac:dyDescent="0.3">
      <c r="A43" s="74" t="s">
        <v>63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6" ht="19.5" customHeight="1" x14ac:dyDescent="0.3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6" ht="19.5" customHeight="1" x14ac:dyDescent="0.3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6" ht="19.5" customHeight="1" x14ac:dyDescent="0.3">
      <c r="A46" s="26" t="s">
        <v>65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6"/>
    </row>
    <row r="47" spans="1:16" ht="19.5" customHeight="1" x14ac:dyDescent="0.3">
      <c r="A47" s="70" t="s">
        <v>30</v>
      </c>
      <c r="B47" s="70"/>
      <c r="C47" s="28">
        <v>2012</v>
      </c>
      <c r="D47" s="28">
        <v>2013</v>
      </c>
      <c r="E47" s="28">
        <v>2014</v>
      </c>
      <c r="F47" s="28">
        <v>2015</v>
      </c>
      <c r="G47" s="28">
        <v>2016</v>
      </c>
      <c r="H47" s="28">
        <v>2017</v>
      </c>
      <c r="I47" s="28">
        <v>2018</v>
      </c>
      <c r="J47" s="28">
        <v>2019</v>
      </c>
      <c r="K47" s="28" t="s">
        <v>47</v>
      </c>
      <c r="L47" s="28" t="s">
        <v>48</v>
      </c>
      <c r="M47" s="28" t="s">
        <v>49</v>
      </c>
      <c r="O47" s="90" t="s">
        <v>68</v>
      </c>
    </row>
    <row r="48" spans="1:16" ht="19.5" customHeight="1" x14ac:dyDescent="0.3">
      <c r="A48" s="71" t="s">
        <v>57</v>
      </c>
      <c r="B48" s="72"/>
      <c r="C48" s="39" t="s">
        <v>66</v>
      </c>
      <c r="D48" s="24">
        <f>(D36/C36-1)*100</f>
        <v>-1.1521937913150926</v>
      </c>
      <c r="E48" s="52">
        <f>(E36/D36-1)*100</f>
        <v>-1.9701910318105309</v>
      </c>
      <c r="F48" s="24">
        <f>(F36/E36-1)*100</f>
        <v>-1.846574976632398</v>
      </c>
      <c r="G48" s="52">
        <f>(G36/F36-1)*100</f>
        <v>-0.44839206008671084</v>
      </c>
      <c r="H48" s="24">
        <f>(H36/G36-1)*100</f>
        <v>-5.0070035188411683</v>
      </c>
      <c r="I48" s="52">
        <f>(I36/H36-1)*100</f>
        <v>-14.015220065167199</v>
      </c>
      <c r="J48" s="24">
        <f>(J36/I36-1)*100</f>
        <v>-11.442115017927579</v>
      </c>
      <c r="K48" s="52">
        <f>(K36/J36-1)*100</f>
        <v>-2.5259030649913639</v>
      </c>
      <c r="L48" s="24">
        <f>(L36/K36-1)*100</f>
        <v>-0.93796001352846048</v>
      </c>
      <c r="M48" s="53">
        <f>(M36/L36-1)*100</f>
        <v>0.13877636149237649</v>
      </c>
      <c r="O48" s="53">
        <f>(M36/J36-1)*100</f>
        <v>-3.3061689006037231</v>
      </c>
      <c r="P48" s="53">
        <f>(L36/J36-1)*100</f>
        <v>-3.4401711177897032</v>
      </c>
    </row>
    <row r="49" spans="1:16" ht="19.5" customHeight="1" x14ac:dyDescent="0.3">
      <c r="A49" s="75" t="s">
        <v>58</v>
      </c>
      <c r="B49" s="76"/>
      <c r="C49" s="77" t="s">
        <v>66</v>
      </c>
      <c r="D49" s="86">
        <f>(D37/C37-1)*100</f>
        <v>5.6219953336054118</v>
      </c>
      <c r="E49" s="87">
        <f>(E37/D37-1)*100</f>
        <v>4.9004613961045385</v>
      </c>
      <c r="F49" s="86">
        <f>(F37/E37-1)*100</f>
        <v>6.4573359454699775</v>
      </c>
      <c r="G49" s="87">
        <f>(G37/F37-1)*100</f>
        <v>5.9572037541706369</v>
      </c>
      <c r="H49" s="86">
        <f>(H37/G37-1)*100</f>
        <v>6.0118584905682226</v>
      </c>
      <c r="I49" s="87">
        <f>(I37/H37-1)*100</f>
        <v>24.613962590049109</v>
      </c>
      <c r="J49" s="86">
        <f>(J37/I37-1)*100</f>
        <v>6.9402193796812783</v>
      </c>
      <c r="K49" s="87">
        <f>(K37/J37-1)*100</f>
        <v>-0.29376742543569812</v>
      </c>
      <c r="L49" s="86">
        <f>(L37/K37-1)*100</f>
        <v>0.41351502778146365</v>
      </c>
      <c r="M49" s="88">
        <f>(M37/L37-1)*100</f>
        <v>-4.6431040968893944</v>
      </c>
      <c r="O49" s="53">
        <f>(M37/J37-1)*100</f>
        <v>-4.5300748696755377</v>
      </c>
      <c r="P49" s="53">
        <f>(L37/J37-1)*100</f>
        <v>0.11853282989486846</v>
      </c>
    </row>
    <row r="50" spans="1:16" ht="19.5" customHeight="1" x14ac:dyDescent="0.3">
      <c r="A50" s="64" t="s">
        <v>59</v>
      </c>
      <c r="B50" s="65"/>
      <c r="C50" s="40" t="s">
        <v>66</v>
      </c>
      <c r="D50" s="24">
        <f>(D38/C38-1)*100</f>
        <v>7.5689592643545911</v>
      </c>
      <c r="E50" s="59">
        <f>(E38/D38-1)*100</f>
        <v>6.4207802532981084</v>
      </c>
      <c r="F50" s="24">
        <f>(F38/E38-1)*100</f>
        <v>6.5465649974210338</v>
      </c>
      <c r="G50" s="59">
        <f>(G38/F38-1)*100</f>
        <v>5.3929414540087039</v>
      </c>
      <c r="H50" s="24">
        <f>(H38/G38-1)*100</f>
        <v>7.2691535266613538</v>
      </c>
      <c r="I50" s="59">
        <f>(I38/H38-1)*100</f>
        <v>-1.5430540108753554</v>
      </c>
      <c r="J50" s="24">
        <f>(J38/I38-1)*100</f>
        <v>9.1288612453712226</v>
      </c>
      <c r="K50" s="59">
        <f>(K38/J38-1)*100</f>
        <v>0.51549659156580052</v>
      </c>
      <c r="L50" s="24">
        <f>(L38/K38-1)*100</f>
        <v>0.1289092492973376</v>
      </c>
      <c r="M50" s="60">
        <f>(M38/L38-1)*100</f>
        <v>4.6501016747012569</v>
      </c>
      <c r="O50" s="53">
        <f>(M38/J38-1)*100</f>
        <v>5.3251684661338006</v>
      </c>
      <c r="P50" s="53">
        <f>(L38/J38-1)*100</f>
        <v>0.64507036364949144</v>
      </c>
    </row>
    <row r="51" spans="1:16" ht="19.5" customHeight="1" x14ac:dyDescent="0.3">
      <c r="A51" s="75" t="s">
        <v>60</v>
      </c>
      <c r="B51" s="76"/>
      <c r="C51" s="77" t="s">
        <v>66</v>
      </c>
      <c r="D51" s="86">
        <f>(D39/C39-1)*100</f>
        <v>32.74543023732901</v>
      </c>
      <c r="E51" s="87">
        <f>(E39/D39-1)*100</f>
        <v>31.511420335198359</v>
      </c>
      <c r="F51" s="86">
        <f>(F39/E39-1)*100</f>
        <v>31.894408497970318</v>
      </c>
      <c r="G51" s="87">
        <f>(G39/F39-1)*100</f>
        <v>23.361367151702627</v>
      </c>
      <c r="H51" s="86">
        <f>(H39/G39-1)*100</f>
        <v>23.999854570752799</v>
      </c>
      <c r="I51" s="87">
        <f>(I39/H39-1)*100</f>
        <v>23.768977065070796</v>
      </c>
      <c r="J51" s="86">
        <f>(J39/I39-1)*100</f>
        <v>7.3060825437314181</v>
      </c>
      <c r="K51" s="87">
        <f>(K39/J39-1)*100</f>
        <v>-0.834738486396569</v>
      </c>
      <c r="L51" s="86">
        <f>(L39/K39-1)*100</f>
        <v>-0.53099187477135823</v>
      </c>
      <c r="M51" s="88">
        <f>(M39/L39-1)*100</f>
        <v>7.0385244250553036</v>
      </c>
      <c r="O51" s="53">
        <f>(M39/J39-1)*100</f>
        <v>5.5814111674763467</v>
      </c>
      <c r="P51" s="53">
        <f>(L39/J39-1)*100</f>
        <v>-1.3612979676295711</v>
      </c>
    </row>
    <row r="52" spans="1:16" ht="19.5" customHeight="1" x14ac:dyDescent="0.3">
      <c r="A52" s="64" t="s">
        <v>61</v>
      </c>
      <c r="B52" s="65"/>
      <c r="C52" s="40" t="s">
        <v>66</v>
      </c>
      <c r="D52" s="24">
        <f>(D40/C40-1)*100</f>
        <v>6.1961393310984381</v>
      </c>
      <c r="E52" s="59">
        <f>(E40/D40-1)*100</f>
        <v>3.043583586486398</v>
      </c>
      <c r="F52" s="24">
        <f>(F40/E40-1)*100</f>
        <v>1.9290978152592952</v>
      </c>
      <c r="G52" s="59">
        <f>(G40/F40-1)*100</f>
        <v>2.9022459619361118</v>
      </c>
      <c r="H52" s="24">
        <f>(H40/G40-1)*100</f>
        <v>0.61572843815453915</v>
      </c>
      <c r="I52" s="59">
        <f>(I40/H40-1)*100</f>
        <v>8.4525661564828436</v>
      </c>
      <c r="J52" s="24">
        <f>(J40/I40-1)*100</f>
        <v>9.5178104968977486</v>
      </c>
      <c r="K52" s="59">
        <f>(K40/J40-1)*100</f>
        <v>-1.5539297793360163</v>
      </c>
      <c r="L52" s="24">
        <f>(L40/K40-1)*100</f>
        <v>-0.25058970976024053</v>
      </c>
      <c r="M52" s="60">
        <f>(M40/L40-1)*100</f>
        <v>7.5293277898736521</v>
      </c>
      <c r="O52" s="53">
        <f>(M40/J40-1)*100</f>
        <v>5.5931272926650566</v>
      </c>
      <c r="P52" s="53">
        <f>(L40/J40-1)*100</f>
        <v>-1.8006255009723415</v>
      </c>
    </row>
    <row r="53" spans="1:16" ht="19.5" customHeight="1" thickBot="1" x14ac:dyDescent="0.35">
      <c r="A53" s="83" t="s">
        <v>50</v>
      </c>
      <c r="B53" s="83"/>
      <c r="C53" s="84" t="s">
        <v>66</v>
      </c>
      <c r="D53" s="89">
        <f>(D41/C41-1)*100</f>
        <v>3.2269014301117283</v>
      </c>
      <c r="E53" s="89">
        <f>(E41/D41-1)*100</f>
        <v>2.379701483158958</v>
      </c>
      <c r="F53" s="89">
        <f>(F41/E41-1)*100</f>
        <v>3.0365127813189341</v>
      </c>
      <c r="G53" s="89">
        <f>(G41/F41-1)*100</f>
        <v>3.5321185013193368</v>
      </c>
      <c r="H53" s="89">
        <f>(H41/G41-1)*100</f>
        <v>1.9185407311916647</v>
      </c>
      <c r="I53" s="89">
        <f>(I41/H41-1)*100</f>
        <v>3.4144078346243445</v>
      </c>
      <c r="J53" s="89">
        <f>(J41/I41-1)*100</f>
        <v>1.7568062292485864</v>
      </c>
      <c r="K53" s="89">
        <f>(K41/J41-1)*100</f>
        <v>-1.0331491703955864</v>
      </c>
      <c r="L53" s="89">
        <f>(L41/K41-1)*100</f>
        <v>-0.1894216756976097</v>
      </c>
      <c r="M53" s="89">
        <f>(M41/L41-1)*100</f>
        <v>1.0451353644006733</v>
      </c>
    </row>
    <row r="54" spans="1:16" ht="19.5" customHeight="1" thickTop="1" x14ac:dyDescent="0.3">
      <c r="A54" s="74" t="s">
        <v>62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6" ht="19.5" customHeight="1" x14ac:dyDescent="0.3">
      <c r="A55" s="74" t="s">
        <v>63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ht="19.5" customHeight="1" x14ac:dyDescent="0.3">
      <c r="A56" s="2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ht="19.5" customHeight="1" x14ac:dyDescent="0.3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ht="19.5" customHeight="1" x14ac:dyDescent="0.3">
      <c r="A58" s="26" t="s">
        <v>64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</row>
    <row r="59" spans="1:16" ht="19.5" customHeight="1" x14ac:dyDescent="0.3">
      <c r="A59" s="70" t="s">
        <v>30</v>
      </c>
      <c r="B59" s="70"/>
      <c r="C59" s="28">
        <v>2012</v>
      </c>
      <c r="D59" s="28">
        <v>2013</v>
      </c>
      <c r="E59" s="28">
        <v>2014</v>
      </c>
      <c r="F59" s="28">
        <v>2015</v>
      </c>
      <c r="G59" s="28">
        <v>2016</v>
      </c>
      <c r="H59" s="28">
        <v>2017</v>
      </c>
      <c r="I59" s="28">
        <v>2018</v>
      </c>
      <c r="J59" s="28">
        <v>2019</v>
      </c>
      <c r="K59" s="28" t="s">
        <v>47</v>
      </c>
      <c r="L59" s="28" t="s">
        <v>48</v>
      </c>
      <c r="M59" s="28" t="s">
        <v>49</v>
      </c>
    </row>
    <row r="60" spans="1:16" ht="19.5" customHeight="1" x14ac:dyDescent="0.3">
      <c r="A60" s="71" t="s">
        <v>57</v>
      </c>
      <c r="B60" s="72"/>
      <c r="C60" s="51">
        <f t="shared" ref="C60:M60" si="16">(C36/C13)*100</f>
        <v>49.340013499847196</v>
      </c>
      <c r="D60" s="24">
        <f t="shared" si="16"/>
        <v>47.246909722159948</v>
      </c>
      <c r="E60" s="52">
        <f t="shared" si="16"/>
        <v>45.239490517195087</v>
      </c>
      <c r="F60" s="24">
        <f t="shared" si="16"/>
        <v>43.095508773661912</v>
      </c>
      <c r="G60" s="52">
        <f t="shared" si="16"/>
        <v>41.438611085235479</v>
      </c>
      <c r="H60" s="24">
        <f t="shared" si="16"/>
        <v>38.622784517549256</v>
      </c>
      <c r="I60" s="52">
        <f t="shared" si="16"/>
        <v>32.113239313062529</v>
      </c>
      <c r="J60" s="24">
        <f t="shared" si="16"/>
        <v>27.94781655274204</v>
      </c>
      <c r="K60" s="52">
        <f t="shared" si="16"/>
        <v>27.526269219924675</v>
      </c>
      <c r="L60" s="24">
        <f t="shared" si="16"/>
        <v>27.319833507853964</v>
      </c>
      <c r="M60" s="53">
        <f t="shared" si="16"/>
        <v>27.074778889751848</v>
      </c>
    </row>
    <row r="61" spans="1:16" ht="19.5" customHeight="1" x14ac:dyDescent="0.3">
      <c r="A61" s="75" t="s">
        <v>58</v>
      </c>
      <c r="B61" s="76"/>
      <c r="C61" s="85">
        <f t="shared" ref="C61:M61" si="17">(C37/C13)*100</f>
        <v>21.993642571722809</v>
      </c>
      <c r="D61" s="86">
        <f t="shared" si="17"/>
        <v>22.503944038776105</v>
      </c>
      <c r="E61" s="87">
        <f t="shared" si="17"/>
        <v>23.058028873897925</v>
      </c>
      <c r="F61" s="86">
        <f t="shared" si="17"/>
        <v>23.823557880677306</v>
      </c>
      <c r="G61" s="87">
        <f t="shared" si="17"/>
        <v>24.381589144049396</v>
      </c>
      <c r="H61" s="86">
        <f t="shared" si="17"/>
        <v>25.360818155072867</v>
      </c>
      <c r="I61" s="87">
        <f t="shared" si="17"/>
        <v>30.559688064772526</v>
      </c>
      <c r="J61" s="86">
        <f t="shared" si="17"/>
        <v>32.116374981922768</v>
      </c>
      <c r="K61" s="87">
        <f t="shared" si="17"/>
        <v>32.356316550002013</v>
      </c>
      <c r="L61" s="86">
        <f t="shared" si="17"/>
        <v>32.551774898855541</v>
      </c>
      <c r="M61" s="88">
        <f t="shared" si="17"/>
        <v>30.719303797233994</v>
      </c>
    </row>
    <row r="62" spans="1:16" ht="19.5" customHeight="1" x14ac:dyDescent="0.3">
      <c r="A62" s="64" t="s">
        <v>59</v>
      </c>
      <c r="B62" s="65"/>
      <c r="C62" s="58">
        <f t="shared" ref="C62:M62" si="18">(C38/C13)*100</f>
        <v>12.779936211211002</v>
      </c>
      <c r="D62" s="24">
        <f t="shared" si="18"/>
        <v>13.317501723477998</v>
      </c>
      <c r="E62" s="59">
        <f t="shared" si="18"/>
        <v>13.843163282423754</v>
      </c>
      <c r="F62" s="24">
        <f t="shared" si="18"/>
        <v>14.314745876260767</v>
      </c>
      <c r="G62" s="59">
        <f t="shared" si="18"/>
        <v>14.572030360284169</v>
      </c>
      <c r="H62" s="24">
        <f t="shared" si="18"/>
        <v>15.337046141930335</v>
      </c>
      <c r="I62" s="59">
        <f t="shared" si="18"/>
        <v>14.60182149902684</v>
      </c>
      <c r="J62" s="24">
        <f t="shared" si="18"/>
        <v>15.659691094343275</v>
      </c>
      <c r="K62" s="59">
        <f t="shared" si="18"/>
        <v>15.90473591534737</v>
      </c>
      <c r="L62" s="24">
        <f t="shared" si="18"/>
        <v>15.955461693924491</v>
      </c>
      <c r="M62" s="60">
        <f t="shared" si="18"/>
        <v>16.524701387299711</v>
      </c>
    </row>
    <row r="63" spans="1:16" ht="19.5" customHeight="1" x14ac:dyDescent="0.3">
      <c r="A63" s="75" t="s">
        <v>60</v>
      </c>
      <c r="B63" s="76"/>
      <c r="C63" s="85">
        <f t="shared" ref="C63:M63" si="19">(C39/C13)*100</f>
        <v>2.2872939343704157</v>
      </c>
      <c r="D63" s="86">
        <f t="shared" si="19"/>
        <v>2.9413632802181957</v>
      </c>
      <c r="E63" s="87">
        <f t="shared" si="19"/>
        <v>3.778315985487843</v>
      </c>
      <c r="F63" s="86">
        <f t="shared" si="19"/>
        <v>4.8365257962679848</v>
      </c>
      <c r="G63" s="87">
        <f t="shared" si="19"/>
        <v>5.7628535292117355</v>
      </c>
      <c r="H63" s="86">
        <f t="shared" si="19"/>
        <v>7.0114131777017015</v>
      </c>
      <c r="I63" s="87">
        <f t="shared" si="19"/>
        <v>8.3914365024691371</v>
      </c>
      <c r="J63" s="86">
        <f t="shared" si="19"/>
        <v>8.8490609263600462</v>
      </c>
      <c r="K63" s="87">
        <f t="shared" si="19"/>
        <v>8.8668016972993069</v>
      </c>
      <c r="L63" s="86">
        <f t="shared" si="19"/>
        <v>8.8364578672991101</v>
      </c>
      <c r="M63" s="88">
        <f t="shared" si="19"/>
        <v>9.3605833457381689</v>
      </c>
    </row>
    <row r="64" spans="1:16" ht="19.5" customHeight="1" x14ac:dyDescent="0.3">
      <c r="A64" s="64" t="s">
        <v>61</v>
      </c>
      <c r="B64" s="65"/>
      <c r="C64" s="58">
        <f t="shared" ref="C64:M64" si="20">(C40/C13)*100</f>
        <v>13.59911378284858</v>
      </c>
      <c r="D64" s="24">
        <f t="shared" si="20"/>
        <v>13.990281235367755</v>
      </c>
      <c r="E64" s="59">
        <f t="shared" si="20"/>
        <v>14.081001340995394</v>
      </c>
      <c r="F64" s="24">
        <f t="shared" si="20"/>
        <v>13.92966167313203</v>
      </c>
      <c r="G64" s="59">
        <f t="shared" si="20"/>
        <v>13.844915881219224</v>
      </c>
      <c r="H64" s="24">
        <f t="shared" si="20"/>
        <v>13.667938007745835</v>
      </c>
      <c r="I64" s="59">
        <f t="shared" si="20"/>
        <v>14.333814620668964</v>
      </c>
      <c r="J64" s="24">
        <f t="shared" si="20"/>
        <v>15.427056444631869</v>
      </c>
      <c r="K64" s="59">
        <f t="shared" si="20"/>
        <v>15.345876617426635</v>
      </c>
      <c r="L64" s="24">
        <f t="shared" si="20"/>
        <v>15.336472032066897</v>
      </c>
      <c r="M64" s="60">
        <f t="shared" si="20"/>
        <v>16.320632579976277</v>
      </c>
    </row>
    <row r="65" spans="1:13" ht="19.5" customHeight="1" thickBot="1" x14ac:dyDescent="0.35">
      <c r="A65" s="83" t="s">
        <v>50</v>
      </c>
      <c r="B65" s="83"/>
      <c r="C65" s="84">
        <v>100</v>
      </c>
      <c r="D65" s="84">
        <v>100</v>
      </c>
      <c r="E65" s="84">
        <v>100</v>
      </c>
      <c r="F65" s="84">
        <v>100</v>
      </c>
      <c r="G65" s="84">
        <v>100</v>
      </c>
      <c r="H65" s="84">
        <v>100</v>
      </c>
      <c r="I65" s="84">
        <v>100</v>
      </c>
      <c r="J65" s="84">
        <v>100</v>
      </c>
      <c r="K65" s="84">
        <v>100</v>
      </c>
      <c r="L65" s="84">
        <v>100</v>
      </c>
      <c r="M65" s="84">
        <v>100</v>
      </c>
    </row>
    <row r="66" spans="1:13" ht="19.5" customHeight="1" thickTop="1" x14ac:dyDescent="0.3">
      <c r="A66" s="74" t="s">
        <v>62</v>
      </c>
      <c r="B66" s="2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9.5" customHeight="1" x14ac:dyDescent="0.3">
      <c r="A67" s="74" t="s">
        <v>63</v>
      </c>
      <c r="B67" s="2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9.5" customHeight="1" x14ac:dyDescent="0.3">
      <c r="A68" s="20"/>
      <c r="B68" s="2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9.5" customHeight="1" x14ac:dyDescent="0.3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9.5" customHeight="1" x14ac:dyDescent="0.3">
      <c r="A70" s="20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</sheetData>
  <mergeCells count="43">
    <mergeCell ref="A64:B64"/>
    <mergeCell ref="A65:B65"/>
    <mergeCell ref="A47:B47"/>
    <mergeCell ref="A48:B48"/>
    <mergeCell ref="A49:B49"/>
    <mergeCell ref="A50:B50"/>
    <mergeCell ref="A51:B51"/>
    <mergeCell ref="A52:B52"/>
    <mergeCell ref="A53:B53"/>
    <mergeCell ref="A59:B59"/>
    <mergeCell ref="A60:B60"/>
    <mergeCell ref="A61:B61"/>
    <mergeCell ref="A62:B62"/>
    <mergeCell ref="A63:B63"/>
    <mergeCell ref="A35:B35"/>
    <mergeCell ref="A41:B41"/>
    <mergeCell ref="A36:B36"/>
    <mergeCell ref="A37:B37"/>
    <mergeCell ref="A38:B38"/>
    <mergeCell ref="A39:B39"/>
    <mergeCell ref="A40:B40"/>
    <mergeCell ref="A3:B3"/>
    <mergeCell ref="A19:B19"/>
    <mergeCell ref="A13:B13"/>
    <mergeCell ref="A4:B4"/>
    <mergeCell ref="A5:B5"/>
    <mergeCell ref="A6:B6"/>
    <mergeCell ref="A7:B7"/>
    <mergeCell ref="A8:B8"/>
    <mergeCell ref="A9:B9"/>
    <mergeCell ref="A10:B10"/>
    <mergeCell ref="A29:B29"/>
    <mergeCell ref="A11:B11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zoomScale="90" zoomScaleNormal="90" workbookViewId="0">
      <selection activeCell="A12" sqref="A12:B12"/>
    </sheetView>
  </sheetViews>
  <sheetFormatPr defaultRowHeight="16.5" x14ac:dyDescent="0.3"/>
  <cols>
    <col min="1" max="7" width="11.625" style="2" customWidth="1"/>
    <col min="8" max="8" width="2.625" style="2" customWidth="1"/>
    <col min="9" max="16" width="11.625" style="8" customWidth="1"/>
    <col min="17" max="20" width="9" style="2"/>
    <col min="21" max="31" width="11" style="4" customWidth="1"/>
    <col min="32" max="16384" width="9" style="2"/>
  </cols>
  <sheetData>
    <row r="1" spans="1:16" x14ac:dyDescent="0.3">
      <c r="A1" s="1" t="s">
        <v>4</v>
      </c>
      <c r="B1" s="1" t="s">
        <v>5</v>
      </c>
      <c r="I1" s="2"/>
      <c r="J1" s="2"/>
      <c r="K1" s="2"/>
      <c r="L1" s="2"/>
      <c r="M1" s="2"/>
      <c r="N1" s="2"/>
      <c r="O1" s="2"/>
      <c r="P1" s="2"/>
    </row>
    <row r="2" spans="1:16" x14ac:dyDescent="0.3">
      <c r="A2" s="1" t="s">
        <v>6</v>
      </c>
      <c r="B2" s="1" t="s">
        <v>7</v>
      </c>
      <c r="I2" s="2"/>
      <c r="J2" s="2"/>
      <c r="K2" s="2"/>
      <c r="L2" s="2"/>
      <c r="M2" s="2"/>
      <c r="N2" s="2"/>
      <c r="O2" s="2"/>
      <c r="P2" s="2"/>
    </row>
    <row r="3" spans="1:16" x14ac:dyDescent="0.3">
      <c r="A3" s="1" t="s">
        <v>8</v>
      </c>
      <c r="B3" s="1" t="s">
        <v>9</v>
      </c>
      <c r="I3" s="2"/>
      <c r="J3" s="2"/>
      <c r="K3" s="2"/>
      <c r="L3" s="2"/>
      <c r="M3" s="2"/>
      <c r="N3" s="2"/>
      <c r="O3" s="2"/>
      <c r="P3" s="2"/>
    </row>
    <row r="4" spans="1:16" x14ac:dyDescent="0.3">
      <c r="A4" s="1" t="s">
        <v>10</v>
      </c>
      <c r="B4" s="1" t="s">
        <v>11</v>
      </c>
      <c r="I4" s="2"/>
      <c r="J4" s="2"/>
      <c r="K4" s="2"/>
      <c r="L4" s="2"/>
      <c r="M4" s="2"/>
      <c r="N4" s="2"/>
      <c r="O4" s="2"/>
      <c r="P4" s="2"/>
    </row>
    <row r="5" spans="1:16" x14ac:dyDescent="0.3">
      <c r="A5" s="1" t="s">
        <v>12</v>
      </c>
      <c r="B5" s="1" t="s">
        <v>13</v>
      </c>
      <c r="I5" s="2"/>
      <c r="J5" s="2"/>
      <c r="K5" s="2"/>
      <c r="L5" s="2"/>
      <c r="M5" s="2"/>
      <c r="N5" s="2"/>
      <c r="O5" s="2"/>
      <c r="P5" s="2"/>
    </row>
    <row r="6" spans="1:16" x14ac:dyDescent="0.3">
      <c r="A6" s="1" t="s">
        <v>14</v>
      </c>
      <c r="B6" s="1" t="s">
        <v>15</v>
      </c>
      <c r="I6" s="2"/>
      <c r="J6" s="2"/>
      <c r="K6" s="2"/>
      <c r="L6" s="2"/>
      <c r="M6" s="2"/>
      <c r="N6" s="2"/>
      <c r="O6" s="2"/>
      <c r="P6" s="2"/>
    </row>
    <row r="7" spans="1:16" x14ac:dyDescent="0.3">
      <c r="A7" s="1" t="s">
        <v>16</v>
      </c>
      <c r="B7" s="1" t="s">
        <v>17</v>
      </c>
      <c r="I7" s="2"/>
      <c r="J7" s="2"/>
      <c r="K7" s="2"/>
      <c r="L7" s="2"/>
      <c r="M7" s="2"/>
      <c r="N7" s="2"/>
      <c r="O7" s="2"/>
      <c r="P7" s="2"/>
    </row>
    <row r="8" spans="1:16" x14ac:dyDescent="0.3">
      <c r="A8" s="1" t="s">
        <v>18</v>
      </c>
      <c r="B8" s="1" t="s">
        <v>19</v>
      </c>
      <c r="J8" s="17">
        <f>(D14/C14-1)*100</f>
        <v>1.7568062292485864</v>
      </c>
      <c r="K8" s="17">
        <f>(E14/D14-1)*100</f>
        <v>-1.0331491703955864</v>
      </c>
      <c r="L8" s="17">
        <f t="shared" ref="L8:M8" si="0">(F14/E14-1)*100</f>
        <v>-0.1894216756976097</v>
      </c>
      <c r="M8" s="17">
        <f t="shared" si="0"/>
        <v>1.0451353644006733</v>
      </c>
      <c r="N8" s="2"/>
      <c r="O8" s="2"/>
      <c r="P8" s="2"/>
    </row>
    <row r="9" spans="1:16" x14ac:dyDescent="0.3">
      <c r="A9" s="1" t="s">
        <v>20</v>
      </c>
      <c r="I9" s="2"/>
      <c r="J9" s="2"/>
      <c r="K9" s="2"/>
      <c r="L9" s="2"/>
      <c r="M9" s="2"/>
      <c r="N9" s="2"/>
      <c r="O9" s="2"/>
      <c r="P9" s="2"/>
    </row>
    <row r="10" spans="1:16" x14ac:dyDescent="0.3">
      <c r="A10" s="1" t="s">
        <v>21</v>
      </c>
      <c r="B10" s="1" t="s">
        <v>22</v>
      </c>
      <c r="I10" s="2"/>
      <c r="J10" s="2"/>
      <c r="K10" s="2"/>
      <c r="L10" s="2"/>
      <c r="M10" s="2"/>
      <c r="N10" s="2"/>
      <c r="O10" s="2"/>
      <c r="P10" s="2"/>
    </row>
    <row r="11" spans="1:16" x14ac:dyDescent="0.3">
      <c r="A11" s="1"/>
      <c r="B11" s="1"/>
      <c r="I11" s="2"/>
      <c r="J11" s="2"/>
      <c r="K11" s="2"/>
      <c r="L11" s="17">
        <f>(L14/K14-1)*100</f>
        <v>3.2269014301117283</v>
      </c>
      <c r="M11" s="17">
        <f t="shared" ref="M11:P11" si="1">(M14/L14-1)*100</f>
        <v>2.379701483158958</v>
      </c>
      <c r="N11" s="17">
        <f t="shared" si="1"/>
        <v>3.0365127813189341</v>
      </c>
      <c r="O11" s="17">
        <f t="shared" si="1"/>
        <v>3.5321185013193368</v>
      </c>
      <c r="P11" s="17">
        <f t="shared" si="1"/>
        <v>1.9185407311916647</v>
      </c>
    </row>
    <row r="12" spans="1:16" ht="20.100000000000001" customHeight="1" x14ac:dyDescent="0.3">
      <c r="A12" s="73" t="s">
        <v>28</v>
      </c>
      <c r="B12" s="73"/>
      <c r="C12" s="73" t="s">
        <v>29</v>
      </c>
      <c r="D12" s="73"/>
      <c r="E12" s="73"/>
      <c r="F12" s="73"/>
      <c r="G12" s="73"/>
      <c r="I12" s="73" t="s">
        <v>28</v>
      </c>
      <c r="J12" s="73"/>
      <c r="K12" s="73" t="s">
        <v>29</v>
      </c>
      <c r="L12" s="73"/>
      <c r="M12" s="73"/>
      <c r="N12" s="73"/>
      <c r="O12" s="73"/>
      <c r="P12" s="73"/>
    </row>
    <row r="13" spans="1:16" ht="20.100000000000001" customHeight="1" x14ac:dyDescent="0.3">
      <c r="A13" s="73" t="s">
        <v>30</v>
      </c>
      <c r="B13" s="73"/>
      <c r="C13" s="5" t="s">
        <v>0</v>
      </c>
      <c r="D13" s="5" t="s">
        <v>1</v>
      </c>
      <c r="E13" s="5" t="s">
        <v>25</v>
      </c>
      <c r="F13" s="4" t="s">
        <v>26</v>
      </c>
      <c r="G13" s="4" t="s">
        <v>27</v>
      </c>
      <c r="I13" s="73" t="s">
        <v>30</v>
      </c>
      <c r="J13" s="73"/>
      <c r="K13" s="3" t="s">
        <v>36</v>
      </c>
      <c r="L13" s="3" t="s">
        <v>35</v>
      </c>
      <c r="M13" s="3" t="s">
        <v>34</v>
      </c>
      <c r="N13" s="3" t="s">
        <v>33</v>
      </c>
      <c r="O13" s="3" t="s">
        <v>32</v>
      </c>
      <c r="P13" s="3" t="s">
        <v>31</v>
      </c>
    </row>
    <row r="14" spans="1:16" ht="20.100000000000001" customHeight="1" x14ac:dyDescent="0.3">
      <c r="A14" s="5" t="s">
        <v>2</v>
      </c>
      <c r="B14" s="4"/>
      <c r="C14" s="6">
        <v>18612582</v>
      </c>
      <c r="D14" s="6">
        <v>18939569</v>
      </c>
      <c r="E14" s="6">
        <v>18743895</v>
      </c>
      <c r="F14" s="7">
        <v>18708390</v>
      </c>
      <c r="G14" s="7">
        <v>18903918</v>
      </c>
      <c r="I14" s="5" t="s">
        <v>2</v>
      </c>
      <c r="J14" s="4"/>
      <c r="K14" s="9">
        <v>15663881</v>
      </c>
      <c r="L14" s="9">
        <v>16169339</v>
      </c>
      <c r="M14" s="9">
        <v>16554121</v>
      </c>
      <c r="N14" s="9">
        <v>17056789</v>
      </c>
      <c r="O14" s="9">
        <v>17659255</v>
      </c>
      <c r="P14" s="9">
        <v>17998055</v>
      </c>
    </row>
    <row r="15" spans="1:16" ht="20.100000000000001" customHeight="1" x14ac:dyDescent="0.3">
      <c r="A15" s="5" t="s">
        <v>24</v>
      </c>
      <c r="B15" s="5" t="s">
        <v>23</v>
      </c>
      <c r="I15" s="5" t="s">
        <v>24</v>
      </c>
      <c r="J15" s="5" t="s">
        <v>23</v>
      </c>
      <c r="K15" s="2"/>
      <c r="L15" s="2"/>
      <c r="M15" s="2"/>
      <c r="N15" s="2"/>
      <c r="O15" s="2"/>
      <c r="P15" s="2"/>
    </row>
    <row r="16" spans="1:16" ht="20.100000000000001" customHeight="1" x14ac:dyDescent="0.3">
      <c r="A16" s="5"/>
      <c r="B16" s="5">
        <v>40</v>
      </c>
      <c r="C16" s="6">
        <v>126325</v>
      </c>
      <c r="D16" s="6">
        <v>154520</v>
      </c>
      <c r="E16" s="6">
        <v>156775</v>
      </c>
      <c r="F16" s="7">
        <v>162999</v>
      </c>
      <c r="G16" s="7">
        <v>192548</v>
      </c>
      <c r="I16" s="2"/>
      <c r="J16" s="2" t="s">
        <v>45</v>
      </c>
      <c r="K16" s="10">
        <v>106431</v>
      </c>
      <c r="L16" s="10">
        <v>109058</v>
      </c>
      <c r="M16" s="10">
        <v>111056</v>
      </c>
      <c r="N16" s="10">
        <v>108724</v>
      </c>
      <c r="O16" s="10">
        <v>114035</v>
      </c>
      <c r="P16" s="10">
        <v>114685</v>
      </c>
    </row>
    <row r="17" spans="1:16" ht="20.100000000000001" customHeight="1" x14ac:dyDescent="0.3">
      <c r="A17" s="5">
        <v>40</v>
      </c>
      <c r="B17" s="5">
        <v>50</v>
      </c>
      <c r="C17" s="6">
        <v>91843</v>
      </c>
      <c r="D17" s="6">
        <v>97300</v>
      </c>
      <c r="E17" s="6">
        <v>97169</v>
      </c>
      <c r="F17" s="7">
        <v>103136</v>
      </c>
      <c r="G17" s="7">
        <v>110035</v>
      </c>
      <c r="I17" s="3">
        <v>38.5</v>
      </c>
      <c r="J17" s="3">
        <f t="shared" ref="J17:J54" si="2">I18</f>
        <v>42</v>
      </c>
      <c r="K17" s="9">
        <v>38091</v>
      </c>
      <c r="L17" s="9">
        <v>41289</v>
      </c>
      <c r="M17" s="9">
        <v>41879</v>
      </c>
      <c r="N17" s="9">
        <v>39671</v>
      </c>
      <c r="O17" s="9">
        <v>39164</v>
      </c>
      <c r="P17" s="9">
        <v>37994</v>
      </c>
    </row>
    <row r="18" spans="1:16" ht="20.100000000000001" customHeight="1" x14ac:dyDescent="0.3">
      <c r="A18" s="5">
        <v>50</v>
      </c>
      <c r="B18" s="5">
        <v>60</v>
      </c>
      <c r="C18" s="6">
        <v>259142</v>
      </c>
      <c r="D18" s="6">
        <v>244106</v>
      </c>
      <c r="E18" s="6">
        <v>233058</v>
      </c>
      <c r="F18" s="7">
        <v>224310</v>
      </c>
      <c r="G18" s="7">
        <v>218724</v>
      </c>
      <c r="I18" s="3">
        <v>42</v>
      </c>
      <c r="J18" s="3">
        <f t="shared" si="2"/>
        <v>46</v>
      </c>
      <c r="K18" s="9">
        <v>33535</v>
      </c>
      <c r="L18" s="9">
        <v>32221</v>
      </c>
      <c r="M18" s="9">
        <v>32586</v>
      </c>
      <c r="N18" s="9">
        <v>32864</v>
      </c>
      <c r="O18" s="9">
        <v>30449</v>
      </c>
      <c r="P18" s="9">
        <v>27932</v>
      </c>
    </row>
    <row r="19" spans="1:16" ht="20.100000000000001" customHeight="1" x14ac:dyDescent="0.3">
      <c r="A19" s="5">
        <v>60</v>
      </c>
      <c r="B19" s="5">
        <v>70</v>
      </c>
      <c r="C19" s="6">
        <v>294321</v>
      </c>
      <c r="D19" s="6">
        <v>285485</v>
      </c>
      <c r="E19" s="6">
        <v>267942</v>
      </c>
      <c r="F19" s="7">
        <v>261561</v>
      </c>
      <c r="G19" s="7">
        <v>257690</v>
      </c>
      <c r="I19" s="3">
        <v>46</v>
      </c>
      <c r="J19" s="3">
        <f t="shared" si="2"/>
        <v>50</v>
      </c>
      <c r="K19" s="9">
        <v>38484</v>
      </c>
      <c r="L19" s="9">
        <v>37740</v>
      </c>
      <c r="M19" s="9">
        <v>36795</v>
      </c>
      <c r="N19" s="9">
        <v>37256</v>
      </c>
      <c r="O19" s="9">
        <v>39182</v>
      </c>
      <c r="P19" s="9">
        <v>42034</v>
      </c>
    </row>
    <row r="20" spans="1:16" ht="20.100000000000001" customHeight="1" x14ac:dyDescent="0.3">
      <c r="A20" s="5">
        <v>70</v>
      </c>
      <c r="B20" s="5">
        <v>80</v>
      </c>
      <c r="C20" s="6">
        <v>370504</v>
      </c>
      <c r="D20" s="6">
        <v>331616</v>
      </c>
      <c r="E20" s="6">
        <v>312380</v>
      </c>
      <c r="F20" s="7">
        <v>303396</v>
      </c>
      <c r="G20" s="7">
        <v>299026</v>
      </c>
      <c r="I20" s="3">
        <v>50</v>
      </c>
      <c r="J20" s="3">
        <f t="shared" si="2"/>
        <v>54.5</v>
      </c>
      <c r="K20" s="9">
        <v>93949</v>
      </c>
      <c r="L20" s="9">
        <v>108822</v>
      </c>
      <c r="M20" s="9">
        <v>107840</v>
      </c>
      <c r="N20" s="9">
        <v>110865</v>
      </c>
      <c r="O20" s="9">
        <v>120130</v>
      </c>
      <c r="P20" s="9">
        <v>118441</v>
      </c>
    </row>
    <row r="21" spans="1:16" ht="20.100000000000001" customHeight="1" x14ac:dyDescent="0.3">
      <c r="A21" s="5">
        <v>80</v>
      </c>
      <c r="B21" s="5">
        <v>90</v>
      </c>
      <c r="C21" s="6">
        <v>524461</v>
      </c>
      <c r="D21" s="6">
        <v>456505</v>
      </c>
      <c r="E21" s="6">
        <v>428303</v>
      </c>
      <c r="F21" s="7">
        <v>416242</v>
      </c>
      <c r="G21" s="7">
        <v>409312</v>
      </c>
      <c r="I21" s="3">
        <v>54.5</v>
      </c>
      <c r="J21" s="3">
        <f t="shared" si="2"/>
        <v>59.5</v>
      </c>
      <c r="K21" s="9">
        <v>100408</v>
      </c>
      <c r="L21" s="9">
        <v>106298</v>
      </c>
      <c r="M21" s="9">
        <v>104768</v>
      </c>
      <c r="N21" s="9">
        <v>103273</v>
      </c>
      <c r="O21" s="9">
        <v>109474</v>
      </c>
      <c r="P21" s="9">
        <v>102175</v>
      </c>
    </row>
    <row r="22" spans="1:16" ht="20.100000000000001" customHeight="1" x14ac:dyDescent="0.3">
      <c r="A22" s="14">
        <v>90</v>
      </c>
      <c r="B22" s="14">
        <v>100</v>
      </c>
      <c r="C22" s="15">
        <v>972591</v>
      </c>
      <c r="D22" s="15">
        <v>827138</v>
      </c>
      <c r="E22" s="15">
        <v>770695</v>
      </c>
      <c r="F22" s="16">
        <v>742189</v>
      </c>
      <c r="G22" s="16">
        <v>739769</v>
      </c>
      <c r="I22" s="3">
        <v>59.5</v>
      </c>
      <c r="J22" s="3">
        <f t="shared" si="2"/>
        <v>64.5</v>
      </c>
      <c r="K22" s="9">
        <v>157920</v>
      </c>
      <c r="L22" s="9">
        <v>158790</v>
      </c>
      <c r="M22" s="9">
        <v>153113</v>
      </c>
      <c r="N22" s="9">
        <v>148853</v>
      </c>
      <c r="O22" s="9">
        <v>153980</v>
      </c>
      <c r="P22" s="9">
        <v>141462</v>
      </c>
    </row>
    <row r="23" spans="1:16" ht="20.100000000000001" customHeight="1" x14ac:dyDescent="0.3">
      <c r="A23" s="5">
        <v>100</v>
      </c>
      <c r="B23" s="5">
        <v>110</v>
      </c>
      <c r="C23" s="6">
        <v>1154240</v>
      </c>
      <c r="D23" s="6">
        <v>1300256</v>
      </c>
      <c r="E23" s="6">
        <v>1339683</v>
      </c>
      <c r="F23" s="7">
        <v>1378024</v>
      </c>
      <c r="G23" s="7">
        <v>1423786</v>
      </c>
      <c r="I23" s="3">
        <v>64.5</v>
      </c>
      <c r="J23" s="3">
        <f t="shared" si="2"/>
        <v>70</v>
      </c>
      <c r="K23" s="9">
        <v>178658</v>
      </c>
      <c r="L23" s="9">
        <v>175567</v>
      </c>
      <c r="M23" s="9">
        <v>162036</v>
      </c>
      <c r="N23" s="9">
        <v>153023</v>
      </c>
      <c r="O23" s="9">
        <v>150224</v>
      </c>
      <c r="P23" s="9">
        <v>141056</v>
      </c>
    </row>
    <row r="24" spans="1:16" ht="20.100000000000001" customHeight="1" x14ac:dyDescent="0.3">
      <c r="A24" s="5">
        <v>110</v>
      </c>
      <c r="B24" s="5">
        <v>120</v>
      </c>
      <c r="C24" s="6">
        <v>520721</v>
      </c>
      <c r="D24" s="6">
        <v>464536</v>
      </c>
      <c r="E24" s="6">
        <v>473966</v>
      </c>
      <c r="F24" s="7">
        <v>468540</v>
      </c>
      <c r="G24" s="7">
        <v>467235</v>
      </c>
      <c r="I24" s="3">
        <v>70</v>
      </c>
      <c r="J24" s="3">
        <f t="shared" si="2"/>
        <v>76</v>
      </c>
      <c r="K24" s="9">
        <v>346190</v>
      </c>
      <c r="L24" s="9">
        <v>332731</v>
      </c>
      <c r="M24" s="9">
        <v>297083</v>
      </c>
      <c r="N24" s="9">
        <v>266399</v>
      </c>
      <c r="O24" s="9">
        <v>248033</v>
      </c>
      <c r="P24" s="9">
        <v>221805</v>
      </c>
    </row>
    <row r="25" spans="1:16" ht="20.100000000000001" customHeight="1" x14ac:dyDescent="0.3">
      <c r="A25" s="5">
        <v>120</v>
      </c>
      <c r="B25" s="5">
        <v>130</v>
      </c>
      <c r="C25" s="6">
        <v>610434</v>
      </c>
      <c r="D25" s="6">
        <v>489594</v>
      </c>
      <c r="E25" s="6">
        <v>467527</v>
      </c>
      <c r="F25" s="7">
        <v>455887</v>
      </c>
      <c r="G25" s="7">
        <v>436502</v>
      </c>
      <c r="I25" s="3">
        <v>76</v>
      </c>
      <c r="J25" s="3">
        <f t="shared" si="2"/>
        <v>82</v>
      </c>
      <c r="K25" s="9">
        <v>345335</v>
      </c>
      <c r="L25" s="9">
        <v>335594</v>
      </c>
      <c r="M25" s="9">
        <v>300297</v>
      </c>
      <c r="N25" s="9">
        <v>280245</v>
      </c>
      <c r="O25" s="9">
        <v>265760</v>
      </c>
      <c r="P25" s="9">
        <v>251293</v>
      </c>
    </row>
    <row r="26" spans="1:16" ht="20.100000000000001" customHeight="1" x14ac:dyDescent="0.3">
      <c r="A26" s="5">
        <v>130</v>
      </c>
      <c r="B26" s="5">
        <v>140</v>
      </c>
      <c r="C26" s="6">
        <v>568282</v>
      </c>
      <c r="D26" s="6">
        <v>316905</v>
      </c>
      <c r="E26" s="6">
        <v>305357</v>
      </c>
      <c r="F26" s="7">
        <v>298024</v>
      </c>
      <c r="G26" s="7">
        <v>285717</v>
      </c>
      <c r="I26" s="3">
        <v>82</v>
      </c>
      <c r="J26" s="3">
        <f t="shared" si="2"/>
        <v>88.5</v>
      </c>
      <c r="K26" s="9">
        <v>745536</v>
      </c>
      <c r="L26" s="9">
        <v>687988</v>
      </c>
      <c r="M26" s="9">
        <v>648954</v>
      </c>
      <c r="N26" s="9">
        <v>553038</v>
      </c>
      <c r="O26" s="9">
        <v>478524</v>
      </c>
      <c r="P26" s="9">
        <v>416040</v>
      </c>
    </row>
    <row r="27" spans="1:16" ht="20.100000000000001" customHeight="1" x14ac:dyDescent="0.3">
      <c r="A27" s="14">
        <v>140</v>
      </c>
      <c r="B27" s="14">
        <v>150</v>
      </c>
      <c r="C27" s="15">
        <v>484239</v>
      </c>
      <c r="D27" s="15">
        <v>325235</v>
      </c>
      <c r="E27" s="15">
        <v>306640</v>
      </c>
      <c r="F27" s="16">
        <v>296793</v>
      </c>
      <c r="G27" s="16">
        <v>277850</v>
      </c>
      <c r="I27" s="3">
        <v>88.5</v>
      </c>
      <c r="J27" s="3">
        <f t="shared" si="2"/>
        <v>95.5</v>
      </c>
      <c r="K27" s="9">
        <v>550472</v>
      </c>
      <c r="L27" s="9">
        <v>457460</v>
      </c>
      <c r="M27" s="9">
        <v>376083</v>
      </c>
      <c r="N27" s="9">
        <v>351256</v>
      </c>
      <c r="O27" s="9">
        <v>330391</v>
      </c>
      <c r="P27" s="9">
        <v>295998</v>
      </c>
    </row>
    <row r="28" spans="1:16" ht="20.100000000000001" customHeight="1" x14ac:dyDescent="0.3">
      <c r="A28" s="5">
        <v>150</v>
      </c>
      <c r="B28" s="5">
        <v>160</v>
      </c>
      <c r="C28" s="6">
        <v>835884</v>
      </c>
      <c r="D28" s="6">
        <v>662497</v>
      </c>
      <c r="E28" s="6">
        <v>603714</v>
      </c>
      <c r="F28" s="7">
        <v>577435</v>
      </c>
      <c r="G28" s="7">
        <v>333132</v>
      </c>
      <c r="I28" s="11">
        <v>95.5</v>
      </c>
      <c r="J28" s="11">
        <f t="shared" si="2"/>
        <v>102.5</v>
      </c>
      <c r="K28" s="12">
        <v>1498553</v>
      </c>
      <c r="L28" s="12">
        <v>1491395</v>
      </c>
      <c r="M28" s="12">
        <v>1384934</v>
      </c>
      <c r="N28" s="12">
        <v>1364783</v>
      </c>
      <c r="O28" s="12">
        <v>1441590</v>
      </c>
      <c r="P28" s="12">
        <v>1515904</v>
      </c>
    </row>
    <row r="29" spans="1:16" ht="20.100000000000001" customHeight="1" x14ac:dyDescent="0.3">
      <c r="A29" s="5">
        <v>160</v>
      </c>
      <c r="B29" s="5">
        <v>170</v>
      </c>
      <c r="C29" s="6">
        <v>774906</v>
      </c>
      <c r="D29" s="6">
        <v>518668</v>
      </c>
      <c r="E29" s="6">
        <v>479807</v>
      </c>
      <c r="F29" s="7">
        <v>459902</v>
      </c>
      <c r="G29" s="7">
        <v>342159</v>
      </c>
      <c r="I29" s="3">
        <v>102.5</v>
      </c>
      <c r="J29" s="3">
        <f t="shared" si="2"/>
        <v>109.5</v>
      </c>
      <c r="K29" s="9">
        <v>545046</v>
      </c>
      <c r="L29" s="9">
        <v>545055</v>
      </c>
      <c r="M29" s="9">
        <v>606354</v>
      </c>
      <c r="N29" s="9">
        <v>471611</v>
      </c>
      <c r="O29" s="9">
        <v>359886</v>
      </c>
      <c r="P29" s="9">
        <v>305327</v>
      </c>
    </row>
    <row r="30" spans="1:16" ht="20.100000000000001" customHeight="1" x14ac:dyDescent="0.3">
      <c r="A30" s="5">
        <v>170</v>
      </c>
      <c r="B30" s="5">
        <v>180</v>
      </c>
      <c r="C30" s="6">
        <v>641713</v>
      </c>
      <c r="D30" s="6">
        <v>1002186</v>
      </c>
      <c r="E30" s="6">
        <v>938790</v>
      </c>
      <c r="F30" s="7">
        <v>909253</v>
      </c>
      <c r="G30" s="7">
        <v>936191</v>
      </c>
      <c r="I30" s="3">
        <v>109.5</v>
      </c>
      <c r="J30" s="3">
        <f t="shared" si="2"/>
        <v>117</v>
      </c>
      <c r="K30" s="9">
        <v>604722</v>
      </c>
      <c r="L30" s="9">
        <v>624234</v>
      </c>
      <c r="M30" s="9">
        <v>649564</v>
      </c>
      <c r="N30" s="9">
        <v>639397</v>
      </c>
      <c r="O30" s="9">
        <v>530432</v>
      </c>
      <c r="P30" s="9">
        <v>428729</v>
      </c>
    </row>
    <row r="31" spans="1:16" ht="20.100000000000001" customHeight="1" x14ac:dyDescent="0.3">
      <c r="A31" s="5">
        <v>180</v>
      </c>
      <c r="B31" s="5">
        <v>190</v>
      </c>
      <c r="C31" s="6">
        <v>667278</v>
      </c>
      <c r="D31" s="6">
        <v>768568</v>
      </c>
      <c r="E31" s="6">
        <v>833588</v>
      </c>
      <c r="F31" s="7">
        <v>878730</v>
      </c>
      <c r="G31" s="7">
        <v>885290</v>
      </c>
      <c r="I31" s="3">
        <v>117</v>
      </c>
      <c r="J31" s="3">
        <f t="shared" si="2"/>
        <v>125</v>
      </c>
      <c r="K31" s="9">
        <v>651653</v>
      </c>
      <c r="L31" s="9">
        <v>682643</v>
      </c>
      <c r="M31" s="9">
        <v>697967</v>
      </c>
      <c r="N31" s="9">
        <v>817199</v>
      </c>
      <c r="O31" s="9">
        <v>730788</v>
      </c>
      <c r="P31" s="9">
        <v>672933</v>
      </c>
    </row>
    <row r="32" spans="1:16" ht="20.100000000000001" customHeight="1" x14ac:dyDescent="0.3">
      <c r="A32" s="14">
        <v>190</v>
      </c>
      <c r="B32" s="14">
        <v>200</v>
      </c>
      <c r="C32" s="15">
        <v>524907</v>
      </c>
      <c r="D32" s="15">
        <v>594398</v>
      </c>
      <c r="E32" s="15">
        <v>614489</v>
      </c>
      <c r="F32" s="16">
        <v>628651</v>
      </c>
      <c r="G32" s="16">
        <v>682375</v>
      </c>
      <c r="I32" s="3">
        <v>125</v>
      </c>
      <c r="J32" s="3">
        <f t="shared" si="2"/>
        <v>133.5</v>
      </c>
      <c r="K32" s="9">
        <v>521707</v>
      </c>
      <c r="L32" s="9">
        <v>534630</v>
      </c>
      <c r="M32" s="9">
        <v>569973</v>
      </c>
      <c r="N32" s="9">
        <v>608331</v>
      </c>
      <c r="O32" s="9">
        <v>839505</v>
      </c>
      <c r="P32" s="9">
        <v>558679</v>
      </c>
    </row>
    <row r="33" spans="1:16" ht="20.100000000000001" customHeight="1" x14ac:dyDescent="0.3">
      <c r="A33" s="5">
        <v>200</v>
      </c>
      <c r="B33" s="5">
        <v>210</v>
      </c>
      <c r="C33" s="6">
        <v>574109</v>
      </c>
      <c r="D33" s="6">
        <v>710395</v>
      </c>
      <c r="E33" s="6">
        <v>743469</v>
      </c>
      <c r="F33" s="7">
        <v>769095</v>
      </c>
      <c r="G33" s="7">
        <v>722486</v>
      </c>
      <c r="I33" s="3">
        <v>133.5</v>
      </c>
      <c r="J33" s="3">
        <f t="shared" si="2"/>
        <v>142.5</v>
      </c>
      <c r="K33" s="9">
        <v>575973</v>
      </c>
      <c r="L33" s="9">
        <v>562753</v>
      </c>
      <c r="M33" s="9">
        <v>563500</v>
      </c>
      <c r="N33" s="9">
        <v>605762</v>
      </c>
      <c r="O33" s="9">
        <v>655773</v>
      </c>
      <c r="P33" s="9">
        <v>880312</v>
      </c>
    </row>
    <row r="34" spans="1:16" ht="20.100000000000001" customHeight="1" x14ac:dyDescent="0.3">
      <c r="A34" s="5">
        <v>210</v>
      </c>
      <c r="B34" s="5">
        <v>220</v>
      </c>
      <c r="C34" s="6">
        <v>416507</v>
      </c>
      <c r="D34" s="6">
        <v>459742</v>
      </c>
      <c r="E34" s="6">
        <v>477123</v>
      </c>
      <c r="F34" s="7">
        <v>489736</v>
      </c>
      <c r="G34" s="7">
        <v>513876</v>
      </c>
      <c r="I34" s="11">
        <v>142.5</v>
      </c>
      <c r="J34" s="11">
        <f t="shared" si="2"/>
        <v>151.5</v>
      </c>
      <c r="K34" s="12">
        <v>595898</v>
      </c>
      <c r="L34" s="12">
        <v>615245</v>
      </c>
      <c r="M34" s="12">
        <v>644218</v>
      </c>
      <c r="N34" s="12">
        <v>658160</v>
      </c>
      <c r="O34" s="12">
        <v>680430</v>
      </c>
      <c r="P34" s="12">
        <v>678551</v>
      </c>
    </row>
    <row r="35" spans="1:16" ht="20.100000000000001" customHeight="1" x14ac:dyDescent="0.3">
      <c r="A35" s="5">
        <v>220</v>
      </c>
      <c r="B35" s="5">
        <v>230</v>
      </c>
      <c r="C35" s="6">
        <v>443288</v>
      </c>
      <c r="D35" s="6">
        <v>483193</v>
      </c>
      <c r="E35" s="6">
        <v>490215</v>
      </c>
      <c r="F35" s="7">
        <v>494005</v>
      </c>
      <c r="G35" s="7">
        <v>499676</v>
      </c>
      <c r="I35" s="3">
        <v>151.5</v>
      </c>
      <c r="J35" s="3">
        <f t="shared" si="2"/>
        <v>161</v>
      </c>
      <c r="K35" s="9">
        <v>439119</v>
      </c>
      <c r="L35" s="9">
        <v>458920</v>
      </c>
      <c r="M35" s="9">
        <v>476106</v>
      </c>
      <c r="N35" s="9">
        <v>509657</v>
      </c>
      <c r="O35" s="9">
        <v>516853</v>
      </c>
      <c r="P35" s="9">
        <v>531755</v>
      </c>
    </row>
    <row r="36" spans="1:16" ht="20.100000000000001" customHeight="1" x14ac:dyDescent="0.3">
      <c r="A36" s="5">
        <v>230</v>
      </c>
      <c r="B36" s="5">
        <v>240</v>
      </c>
      <c r="C36" s="6">
        <v>428440</v>
      </c>
      <c r="D36" s="6">
        <v>445467</v>
      </c>
      <c r="E36" s="6">
        <v>446104</v>
      </c>
      <c r="F36" s="7">
        <v>445236</v>
      </c>
      <c r="G36" s="7">
        <v>453646</v>
      </c>
      <c r="I36" s="3">
        <v>161</v>
      </c>
      <c r="J36" s="3">
        <f t="shared" si="2"/>
        <v>171</v>
      </c>
      <c r="K36" s="9">
        <v>477491</v>
      </c>
      <c r="L36" s="9">
        <v>493750</v>
      </c>
      <c r="M36" s="9">
        <v>521162</v>
      </c>
      <c r="N36" s="9">
        <v>558299</v>
      </c>
      <c r="O36" s="9">
        <v>587845</v>
      </c>
      <c r="P36" s="9">
        <v>611007</v>
      </c>
    </row>
    <row r="37" spans="1:16" ht="20.100000000000001" customHeight="1" x14ac:dyDescent="0.3">
      <c r="A37" s="14">
        <v>240</v>
      </c>
      <c r="B37" s="14">
        <v>250</v>
      </c>
      <c r="C37" s="15">
        <v>380915</v>
      </c>
      <c r="D37" s="15">
        <v>437589</v>
      </c>
      <c r="E37" s="15">
        <v>437535</v>
      </c>
      <c r="F37" s="16">
        <v>437870</v>
      </c>
      <c r="G37" s="16">
        <v>438321</v>
      </c>
      <c r="I37" s="3">
        <v>171</v>
      </c>
      <c r="J37" s="3">
        <f t="shared" si="2"/>
        <v>181</v>
      </c>
      <c r="K37" s="9">
        <v>414518</v>
      </c>
      <c r="L37" s="9">
        <v>437670</v>
      </c>
      <c r="M37" s="9">
        <v>460037</v>
      </c>
      <c r="N37" s="9">
        <v>486259</v>
      </c>
      <c r="O37" s="9">
        <v>507995</v>
      </c>
      <c r="P37" s="9">
        <v>532101</v>
      </c>
    </row>
    <row r="38" spans="1:16" ht="20.100000000000001" customHeight="1" x14ac:dyDescent="0.3">
      <c r="A38" s="5">
        <v>250</v>
      </c>
      <c r="B38" s="5">
        <v>260</v>
      </c>
      <c r="C38" s="6">
        <v>391128</v>
      </c>
      <c r="D38" s="6">
        <v>431734</v>
      </c>
      <c r="E38" s="6">
        <v>445608</v>
      </c>
      <c r="F38" s="7">
        <v>454359</v>
      </c>
      <c r="G38" s="7">
        <v>459964</v>
      </c>
      <c r="I38" s="3">
        <v>181</v>
      </c>
      <c r="J38" s="3">
        <f t="shared" si="2"/>
        <v>191.5</v>
      </c>
      <c r="K38" s="9">
        <v>375265</v>
      </c>
      <c r="L38" s="9">
        <v>404221</v>
      </c>
      <c r="M38" s="9">
        <v>424920</v>
      </c>
      <c r="N38" s="9">
        <v>452597</v>
      </c>
      <c r="O38" s="9">
        <v>479368</v>
      </c>
      <c r="P38" s="9">
        <v>507319</v>
      </c>
    </row>
    <row r="39" spans="1:16" ht="20.100000000000001" customHeight="1" x14ac:dyDescent="0.3">
      <c r="A39" s="5">
        <v>260</v>
      </c>
      <c r="B39" s="5">
        <v>270</v>
      </c>
      <c r="C39" s="6">
        <v>309519</v>
      </c>
      <c r="D39" s="6">
        <v>335317</v>
      </c>
      <c r="E39" s="6">
        <v>332930</v>
      </c>
      <c r="F39" s="7">
        <v>330079</v>
      </c>
      <c r="G39" s="7">
        <v>354299</v>
      </c>
      <c r="I39" s="11">
        <v>191.5</v>
      </c>
      <c r="J39" s="11">
        <f t="shared" si="2"/>
        <v>203</v>
      </c>
      <c r="K39" s="12">
        <v>477254</v>
      </c>
      <c r="L39" s="12">
        <v>509185</v>
      </c>
      <c r="M39" s="12">
        <v>523916</v>
      </c>
      <c r="N39" s="12">
        <v>564635</v>
      </c>
      <c r="O39" s="12">
        <v>606902</v>
      </c>
      <c r="P39" s="12">
        <v>646745</v>
      </c>
    </row>
    <row r="40" spans="1:16" ht="20.100000000000001" customHeight="1" x14ac:dyDescent="0.3">
      <c r="A40" s="5">
        <v>270</v>
      </c>
      <c r="B40" s="5">
        <v>280</v>
      </c>
      <c r="C40" s="6">
        <v>295720</v>
      </c>
      <c r="D40" s="6">
        <v>331337</v>
      </c>
      <c r="E40" s="6">
        <v>332374</v>
      </c>
      <c r="F40" s="7">
        <v>332790</v>
      </c>
      <c r="G40" s="7">
        <v>343932</v>
      </c>
      <c r="I40" s="3">
        <v>203</v>
      </c>
      <c r="J40" s="3">
        <f t="shared" si="2"/>
        <v>213.5</v>
      </c>
      <c r="K40" s="9">
        <v>314716</v>
      </c>
      <c r="L40" s="9">
        <v>329107</v>
      </c>
      <c r="M40" s="9">
        <v>355809</v>
      </c>
      <c r="N40" s="9">
        <v>381873</v>
      </c>
      <c r="O40" s="9">
        <v>387019</v>
      </c>
      <c r="P40" s="9">
        <v>415122</v>
      </c>
    </row>
    <row r="41" spans="1:16" ht="20.100000000000001" customHeight="1" x14ac:dyDescent="0.3">
      <c r="A41" s="5">
        <v>280</v>
      </c>
      <c r="B41" s="5">
        <v>290</v>
      </c>
      <c r="C41" s="6">
        <v>286928</v>
      </c>
      <c r="D41" s="6">
        <v>311210</v>
      </c>
      <c r="E41" s="6">
        <v>312506</v>
      </c>
      <c r="F41" s="7">
        <v>313462</v>
      </c>
      <c r="G41" s="7">
        <v>329798</v>
      </c>
      <c r="I41" s="3">
        <v>213.5</v>
      </c>
      <c r="J41" s="3">
        <f t="shared" si="2"/>
        <v>224.5</v>
      </c>
      <c r="K41" s="9">
        <v>336260</v>
      </c>
      <c r="L41" s="9">
        <v>355728</v>
      </c>
      <c r="M41" s="9">
        <v>374222</v>
      </c>
      <c r="N41" s="9">
        <v>394581</v>
      </c>
      <c r="O41" s="9">
        <v>451767</v>
      </c>
      <c r="P41" s="9">
        <v>462302</v>
      </c>
    </row>
    <row r="42" spans="1:16" ht="20.100000000000001" customHeight="1" x14ac:dyDescent="0.3">
      <c r="A42" s="14">
        <v>290</v>
      </c>
      <c r="B42" s="14">
        <v>300</v>
      </c>
      <c r="C42" s="15">
        <v>274049</v>
      </c>
      <c r="D42" s="15">
        <v>300245</v>
      </c>
      <c r="E42" s="15">
        <v>297686</v>
      </c>
      <c r="F42" s="16">
        <v>295629</v>
      </c>
      <c r="G42" s="16">
        <v>318007</v>
      </c>
      <c r="I42" s="3">
        <v>224.5</v>
      </c>
      <c r="J42" s="3">
        <f t="shared" si="2"/>
        <v>236</v>
      </c>
      <c r="K42" s="9">
        <v>320170</v>
      </c>
      <c r="L42" s="9">
        <v>336180</v>
      </c>
      <c r="M42" s="9">
        <v>352918</v>
      </c>
      <c r="N42" s="9">
        <v>367817</v>
      </c>
      <c r="O42" s="9">
        <v>396098</v>
      </c>
      <c r="P42" s="9">
        <v>449874</v>
      </c>
    </row>
    <row r="43" spans="1:16" ht="20.100000000000001" customHeight="1" x14ac:dyDescent="0.3">
      <c r="A43" s="5">
        <v>300</v>
      </c>
      <c r="B43" s="5">
        <v>310</v>
      </c>
      <c r="C43" s="6">
        <v>298267</v>
      </c>
      <c r="D43" s="6">
        <v>324720</v>
      </c>
      <c r="E43" s="6">
        <v>335746</v>
      </c>
      <c r="F43" s="7">
        <v>340664</v>
      </c>
      <c r="G43" s="7">
        <v>327960</v>
      </c>
      <c r="I43" s="11">
        <v>236</v>
      </c>
      <c r="J43" s="11">
        <f t="shared" si="2"/>
        <v>247.5</v>
      </c>
      <c r="K43" s="12">
        <v>290265</v>
      </c>
      <c r="L43" s="12">
        <v>313978</v>
      </c>
      <c r="M43" s="12">
        <v>327964</v>
      </c>
      <c r="N43" s="12">
        <v>347816</v>
      </c>
      <c r="O43" s="12">
        <v>371760</v>
      </c>
      <c r="P43" s="12">
        <v>408229</v>
      </c>
    </row>
    <row r="44" spans="1:16" ht="20.100000000000001" customHeight="1" x14ac:dyDescent="0.3">
      <c r="A44" s="5">
        <v>310</v>
      </c>
      <c r="B44" s="5">
        <v>320</v>
      </c>
      <c r="C44" s="6">
        <v>216741</v>
      </c>
      <c r="D44" s="6">
        <v>237431</v>
      </c>
      <c r="E44" s="6">
        <v>233237</v>
      </c>
      <c r="F44" s="7">
        <v>230422</v>
      </c>
      <c r="G44" s="7">
        <v>253765</v>
      </c>
      <c r="I44" s="3">
        <v>247.5</v>
      </c>
      <c r="J44" s="3">
        <f t="shared" si="2"/>
        <v>260</v>
      </c>
      <c r="K44" s="9">
        <v>305160</v>
      </c>
      <c r="L44" s="9">
        <v>327850</v>
      </c>
      <c r="M44" s="9">
        <v>347300</v>
      </c>
      <c r="N44" s="9">
        <v>372265</v>
      </c>
      <c r="O44" s="9">
        <v>394231</v>
      </c>
      <c r="P44" s="9">
        <v>425127</v>
      </c>
    </row>
    <row r="45" spans="1:16" ht="20.100000000000001" customHeight="1" x14ac:dyDescent="0.3">
      <c r="A45" s="5">
        <v>320</v>
      </c>
      <c r="B45" s="5">
        <v>330</v>
      </c>
      <c r="C45" s="6">
        <v>219331</v>
      </c>
      <c r="D45" s="6">
        <v>236164</v>
      </c>
      <c r="E45" s="6">
        <v>236139</v>
      </c>
      <c r="F45" s="7">
        <v>235206</v>
      </c>
      <c r="G45" s="7">
        <v>252442</v>
      </c>
      <c r="I45" s="3">
        <v>260</v>
      </c>
      <c r="J45" s="3">
        <f t="shared" si="2"/>
        <v>273</v>
      </c>
      <c r="K45" s="9">
        <v>285736</v>
      </c>
      <c r="L45" s="9">
        <v>305539</v>
      </c>
      <c r="M45" s="9">
        <v>320808</v>
      </c>
      <c r="N45" s="9">
        <v>337430</v>
      </c>
      <c r="O45" s="9">
        <v>361045</v>
      </c>
      <c r="P45" s="9">
        <v>387369</v>
      </c>
    </row>
    <row r="46" spans="1:16" ht="20.100000000000001" customHeight="1" x14ac:dyDescent="0.3">
      <c r="A46" s="5">
        <v>330</v>
      </c>
      <c r="B46" s="5">
        <v>340</v>
      </c>
      <c r="C46" s="6">
        <v>221620</v>
      </c>
      <c r="D46" s="6">
        <v>235701</v>
      </c>
      <c r="E46" s="6">
        <v>234967</v>
      </c>
      <c r="F46" s="7">
        <v>233818</v>
      </c>
      <c r="G46" s="7">
        <v>249923</v>
      </c>
      <c r="I46" s="3">
        <v>273</v>
      </c>
      <c r="J46" s="3">
        <f t="shared" si="2"/>
        <v>287</v>
      </c>
      <c r="K46" s="9">
        <v>272955</v>
      </c>
      <c r="L46" s="9">
        <v>295551</v>
      </c>
      <c r="M46" s="9">
        <v>311469</v>
      </c>
      <c r="N46" s="9">
        <v>326744</v>
      </c>
      <c r="O46" s="9">
        <v>344388</v>
      </c>
      <c r="P46" s="9">
        <v>369335</v>
      </c>
    </row>
    <row r="47" spans="1:16" ht="20.100000000000001" customHeight="1" x14ac:dyDescent="0.3">
      <c r="A47" s="14">
        <v>340</v>
      </c>
      <c r="B47" s="14">
        <v>350</v>
      </c>
      <c r="C47" s="15">
        <v>204473</v>
      </c>
      <c r="D47" s="15">
        <v>222019</v>
      </c>
      <c r="E47" s="15">
        <v>219974</v>
      </c>
      <c r="F47" s="16">
        <v>218581</v>
      </c>
      <c r="G47" s="16">
        <v>233726</v>
      </c>
      <c r="I47" s="11">
        <v>287</v>
      </c>
      <c r="J47" s="11">
        <f t="shared" si="2"/>
        <v>301</v>
      </c>
      <c r="K47" s="12">
        <v>287586</v>
      </c>
      <c r="L47" s="12">
        <v>308004</v>
      </c>
      <c r="M47" s="12">
        <v>334612</v>
      </c>
      <c r="N47" s="12">
        <v>362047</v>
      </c>
      <c r="O47" s="12">
        <v>383690</v>
      </c>
      <c r="P47" s="12">
        <v>407802</v>
      </c>
    </row>
    <row r="48" spans="1:16" ht="20.100000000000001" customHeight="1" x14ac:dyDescent="0.3">
      <c r="A48" s="5">
        <v>350</v>
      </c>
      <c r="B48" s="5">
        <v>360</v>
      </c>
      <c r="C48" s="6">
        <v>201781</v>
      </c>
      <c r="D48" s="6">
        <v>215654</v>
      </c>
      <c r="E48" s="6">
        <v>217847</v>
      </c>
      <c r="F48" s="7">
        <v>219525</v>
      </c>
      <c r="G48" s="7">
        <v>223357</v>
      </c>
      <c r="I48" s="3">
        <v>301</v>
      </c>
      <c r="J48" s="3">
        <f t="shared" si="2"/>
        <v>315</v>
      </c>
      <c r="K48" s="9">
        <v>219168</v>
      </c>
      <c r="L48" s="9">
        <v>234010</v>
      </c>
      <c r="M48" s="9">
        <v>242549</v>
      </c>
      <c r="N48" s="9">
        <v>257247</v>
      </c>
      <c r="O48" s="9">
        <v>267257</v>
      </c>
      <c r="P48" s="9">
        <v>287607</v>
      </c>
    </row>
    <row r="49" spans="1:16" ht="20.100000000000001" customHeight="1" x14ac:dyDescent="0.3">
      <c r="A49" s="5">
        <v>360</v>
      </c>
      <c r="B49" s="5">
        <v>370</v>
      </c>
      <c r="C49" s="6">
        <v>179076</v>
      </c>
      <c r="D49" s="6">
        <v>195921</v>
      </c>
      <c r="E49" s="6">
        <v>192973</v>
      </c>
      <c r="F49" s="7">
        <v>190816</v>
      </c>
      <c r="G49" s="7">
        <v>205896</v>
      </c>
      <c r="I49" s="3">
        <v>315</v>
      </c>
      <c r="J49" s="3">
        <f t="shared" si="2"/>
        <v>331</v>
      </c>
      <c r="K49" s="9">
        <v>249675</v>
      </c>
      <c r="L49" s="9">
        <v>264993</v>
      </c>
      <c r="M49" s="9">
        <v>285159</v>
      </c>
      <c r="N49" s="9">
        <v>303991</v>
      </c>
      <c r="O49" s="9">
        <v>314327</v>
      </c>
      <c r="P49" s="9">
        <v>333702</v>
      </c>
    </row>
    <row r="50" spans="1:16" ht="20.100000000000001" customHeight="1" x14ac:dyDescent="0.3">
      <c r="A50" s="5">
        <v>370</v>
      </c>
      <c r="B50" s="5">
        <v>380</v>
      </c>
      <c r="C50" s="6">
        <v>168957</v>
      </c>
      <c r="D50" s="6">
        <v>182495</v>
      </c>
      <c r="E50" s="6">
        <v>182383</v>
      </c>
      <c r="F50" s="7">
        <v>181466</v>
      </c>
      <c r="G50" s="7">
        <v>195590</v>
      </c>
      <c r="I50" s="3">
        <v>331</v>
      </c>
      <c r="J50" s="3">
        <f t="shared" si="2"/>
        <v>345</v>
      </c>
      <c r="K50" s="9">
        <v>191318</v>
      </c>
      <c r="L50" s="9">
        <v>213021</v>
      </c>
      <c r="M50" s="9">
        <v>225613</v>
      </c>
      <c r="N50" s="9">
        <v>239871</v>
      </c>
      <c r="O50" s="9">
        <v>253002</v>
      </c>
      <c r="P50" s="9">
        <v>280087</v>
      </c>
    </row>
    <row r="51" spans="1:16" ht="20.100000000000001" customHeight="1" x14ac:dyDescent="0.3">
      <c r="A51" s="5">
        <v>380</v>
      </c>
      <c r="B51" s="5">
        <v>390</v>
      </c>
      <c r="C51" s="6">
        <v>156945</v>
      </c>
      <c r="D51" s="6">
        <v>172357</v>
      </c>
      <c r="E51" s="6">
        <v>170826</v>
      </c>
      <c r="F51" s="7">
        <v>169241</v>
      </c>
      <c r="G51" s="7">
        <v>181509</v>
      </c>
      <c r="I51" s="11">
        <v>345</v>
      </c>
      <c r="J51" s="11">
        <f t="shared" si="2"/>
        <v>360</v>
      </c>
      <c r="K51" s="12">
        <v>190236</v>
      </c>
      <c r="L51" s="12">
        <v>204384</v>
      </c>
      <c r="M51" s="12">
        <v>224104</v>
      </c>
      <c r="N51" s="12">
        <v>242041</v>
      </c>
      <c r="O51" s="12">
        <v>255372</v>
      </c>
      <c r="P51" s="12">
        <v>269341</v>
      </c>
    </row>
    <row r="52" spans="1:16" ht="20.100000000000001" customHeight="1" x14ac:dyDescent="0.3">
      <c r="A52" s="14">
        <v>390</v>
      </c>
      <c r="B52" s="14">
        <v>400</v>
      </c>
      <c r="C52" s="15">
        <v>154481</v>
      </c>
      <c r="D52" s="15">
        <v>168148</v>
      </c>
      <c r="E52" s="15">
        <v>165306</v>
      </c>
      <c r="F52" s="16">
        <v>163852</v>
      </c>
      <c r="G52" s="16">
        <v>179407</v>
      </c>
      <c r="I52" s="3">
        <v>360</v>
      </c>
      <c r="J52" s="3">
        <f t="shared" si="2"/>
        <v>368</v>
      </c>
      <c r="K52" s="9">
        <v>108198</v>
      </c>
      <c r="L52" s="9">
        <v>111172</v>
      </c>
      <c r="M52" s="9">
        <v>118642</v>
      </c>
      <c r="N52" s="9">
        <v>125760</v>
      </c>
      <c r="O52" s="9">
        <v>130064</v>
      </c>
      <c r="P52" s="9">
        <v>136692</v>
      </c>
    </row>
    <row r="53" spans="1:16" ht="20.100000000000001" customHeight="1" x14ac:dyDescent="0.3">
      <c r="A53" s="5">
        <v>400</v>
      </c>
      <c r="B53" s="5">
        <v>410</v>
      </c>
      <c r="C53" s="6">
        <v>162373</v>
      </c>
      <c r="D53" s="6">
        <v>176897</v>
      </c>
      <c r="E53" s="6">
        <v>179599</v>
      </c>
      <c r="F53" s="7">
        <v>179953</v>
      </c>
      <c r="G53" s="7">
        <v>183427</v>
      </c>
      <c r="I53" s="3">
        <v>368</v>
      </c>
      <c r="J53" s="3">
        <f t="shared" si="2"/>
        <v>375</v>
      </c>
      <c r="K53" s="9">
        <v>87787</v>
      </c>
      <c r="L53" s="9">
        <v>92599</v>
      </c>
      <c r="M53" s="9">
        <v>94963</v>
      </c>
      <c r="N53" s="9">
        <v>101661</v>
      </c>
      <c r="O53" s="9">
        <v>106860</v>
      </c>
      <c r="P53" s="9">
        <v>113792</v>
      </c>
    </row>
    <row r="54" spans="1:16" ht="20.100000000000001" customHeight="1" x14ac:dyDescent="0.3">
      <c r="A54" s="5">
        <v>410</v>
      </c>
      <c r="B54" s="5">
        <v>420</v>
      </c>
      <c r="C54" s="6">
        <v>129881</v>
      </c>
      <c r="D54" s="6">
        <v>144466</v>
      </c>
      <c r="E54" s="6">
        <v>142141</v>
      </c>
      <c r="F54" s="7">
        <v>141487</v>
      </c>
      <c r="G54" s="7">
        <v>156123</v>
      </c>
      <c r="I54" s="3">
        <v>375</v>
      </c>
      <c r="J54" s="3">
        <f t="shared" si="2"/>
        <v>389</v>
      </c>
      <c r="K54" s="9">
        <v>162294</v>
      </c>
      <c r="L54" s="9">
        <v>161779</v>
      </c>
      <c r="M54" s="9">
        <v>175525</v>
      </c>
      <c r="N54" s="9">
        <v>186662</v>
      </c>
      <c r="O54" s="9">
        <v>196275</v>
      </c>
      <c r="P54" s="9">
        <v>210152</v>
      </c>
    </row>
    <row r="55" spans="1:16" ht="20.100000000000001" customHeight="1" x14ac:dyDescent="0.3">
      <c r="A55" s="5">
        <v>420</v>
      </c>
      <c r="B55" s="5">
        <v>430</v>
      </c>
      <c r="C55" s="6">
        <v>133376</v>
      </c>
      <c r="D55" s="6">
        <v>143102</v>
      </c>
      <c r="E55" s="6">
        <v>141548</v>
      </c>
      <c r="F55" s="7">
        <v>139991</v>
      </c>
      <c r="G55" s="7">
        <v>153193</v>
      </c>
      <c r="I55" s="3">
        <v>389</v>
      </c>
      <c r="J55" s="3"/>
      <c r="K55" s="9"/>
      <c r="L55" s="9">
        <v>110049</v>
      </c>
      <c r="M55" s="9">
        <v>108761</v>
      </c>
      <c r="N55" s="9">
        <v>119390</v>
      </c>
      <c r="O55" s="9">
        <v>125487</v>
      </c>
      <c r="P55" s="9">
        <v>133661</v>
      </c>
    </row>
    <row r="56" spans="1:16" ht="20.100000000000001" customHeight="1" x14ac:dyDescent="0.3">
      <c r="A56" s="5">
        <v>430</v>
      </c>
      <c r="B56" s="5">
        <v>440</v>
      </c>
      <c r="C56" s="6">
        <v>133291</v>
      </c>
      <c r="D56" s="6">
        <v>137773</v>
      </c>
      <c r="E56" s="6">
        <v>135003</v>
      </c>
      <c r="F56" s="7">
        <v>133791</v>
      </c>
      <c r="G56" s="7">
        <v>146101</v>
      </c>
      <c r="I56" s="11"/>
      <c r="J56" s="11">
        <f>I57</f>
        <v>398</v>
      </c>
      <c r="K56" s="12"/>
      <c r="L56" s="13"/>
      <c r="M56" s="12">
        <v>127576</v>
      </c>
      <c r="N56" s="12">
        <v>130000</v>
      </c>
      <c r="O56" s="12">
        <v>138539</v>
      </c>
      <c r="P56" s="12">
        <v>147033</v>
      </c>
    </row>
    <row r="57" spans="1:16" ht="20.100000000000001" customHeight="1" x14ac:dyDescent="0.3">
      <c r="A57" s="14">
        <v>440</v>
      </c>
      <c r="B57" s="14">
        <v>450</v>
      </c>
      <c r="C57" s="15">
        <v>141702</v>
      </c>
      <c r="D57" s="15">
        <v>139161</v>
      </c>
      <c r="E57" s="15">
        <v>134358</v>
      </c>
      <c r="F57" s="16">
        <v>133037</v>
      </c>
      <c r="G57" s="16">
        <v>144914</v>
      </c>
      <c r="I57" s="3">
        <v>398</v>
      </c>
      <c r="J57" s="3"/>
      <c r="K57" s="9"/>
      <c r="L57" s="2"/>
      <c r="M57" s="9"/>
      <c r="N57" s="9"/>
      <c r="O57" s="9"/>
      <c r="P57" s="9"/>
    </row>
    <row r="58" spans="1:16" ht="20.100000000000001" customHeight="1" x14ac:dyDescent="0.3">
      <c r="A58" s="5">
        <v>450</v>
      </c>
      <c r="B58" s="5">
        <v>460</v>
      </c>
      <c r="C58" s="6">
        <v>107955</v>
      </c>
      <c r="D58" s="6">
        <v>123494</v>
      </c>
      <c r="E58" s="6">
        <v>122933</v>
      </c>
      <c r="F58" s="7">
        <v>123357</v>
      </c>
      <c r="G58" s="7">
        <v>130004</v>
      </c>
      <c r="I58" s="3"/>
      <c r="J58" s="3">
        <f>I59</f>
        <v>408</v>
      </c>
      <c r="K58" s="9"/>
      <c r="L58" s="9"/>
      <c r="M58" s="2"/>
      <c r="N58" s="2"/>
      <c r="O58" s="2"/>
      <c r="P58" s="2"/>
    </row>
    <row r="59" spans="1:16" ht="20.100000000000001" customHeight="1" x14ac:dyDescent="0.3">
      <c r="A59" s="5">
        <v>460</v>
      </c>
      <c r="B59" s="4"/>
      <c r="C59" s="6">
        <v>2559938</v>
      </c>
      <c r="D59" s="7">
        <v>2798324</v>
      </c>
      <c r="E59" s="7">
        <f>134468+98824+2520190</f>
        <v>2753482</v>
      </c>
      <c r="F59" s="7">
        <f>132341+98934+2514575</f>
        <v>2745850</v>
      </c>
      <c r="G59" s="7">
        <f>133665+110221+152829+105455+2453065</f>
        <v>2955235</v>
      </c>
      <c r="I59" s="3">
        <v>408</v>
      </c>
      <c r="J59" s="3"/>
      <c r="K59" s="9"/>
      <c r="L59" s="2"/>
      <c r="M59" s="2"/>
      <c r="N59" s="9"/>
      <c r="O59" s="9"/>
      <c r="P59" s="9"/>
    </row>
    <row r="60" spans="1:16" x14ac:dyDescent="0.3">
      <c r="I60" s="3"/>
      <c r="J60" s="3">
        <f>I61</f>
        <v>421</v>
      </c>
      <c r="K60" s="9"/>
      <c r="L60" s="9"/>
      <c r="M60" s="9" t="s">
        <v>3</v>
      </c>
      <c r="N60" s="9">
        <v>161483</v>
      </c>
      <c r="O60" s="9">
        <v>160587</v>
      </c>
      <c r="P60" s="9">
        <v>171404</v>
      </c>
    </row>
    <row r="61" spans="1:16" x14ac:dyDescent="0.3">
      <c r="I61" s="3">
        <v>421</v>
      </c>
      <c r="J61" s="3"/>
      <c r="K61" s="9"/>
      <c r="L61" s="9"/>
      <c r="M61" s="9" t="s">
        <v>3</v>
      </c>
      <c r="O61" s="9"/>
      <c r="P61" s="9"/>
    </row>
    <row r="62" spans="1:16" x14ac:dyDescent="0.3">
      <c r="I62" s="3"/>
      <c r="J62" s="3">
        <f>I63</f>
        <v>434</v>
      </c>
      <c r="K62" s="9"/>
      <c r="L62" s="9"/>
      <c r="M62" s="9" t="s">
        <v>3</v>
      </c>
      <c r="N62" s="9"/>
      <c r="O62" s="9">
        <v>159865</v>
      </c>
      <c r="P62" s="9">
        <v>156051</v>
      </c>
    </row>
    <row r="63" spans="1:16" x14ac:dyDescent="0.3">
      <c r="I63" s="3">
        <v>434</v>
      </c>
      <c r="J63" s="3"/>
      <c r="K63" s="9"/>
      <c r="L63" s="9"/>
      <c r="M63" s="9" t="s">
        <v>3</v>
      </c>
      <c r="N63" s="9"/>
      <c r="P63" s="9"/>
    </row>
    <row r="64" spans="1:16" x14ac:dyDescent="0.3">
      <c r="I64" s="3"/>
      <c r="J64" s="3">
        <f>I65</f>
        <v>449</v>
      </c>
      <c r="K64" s="9"/>
      <c r="L64" s="9"/>
      <c r="M64" s="9" t="s">
        <v>3</v>
      </c>
      <c r="N64" s="9"/>
      <c r="O64" s="9"/>
      <c r="P64" s="9">
        <v>193133</v>
      </c>
    </row>
    <row r="65" spans="9:16" x14ac:dyDescent="0.3">
      <c r="I65" s="3">
        <v>449</v>
      </c>
      <c r="J65" s="3"/>
      <c r="K65" s="9">
        <v>2130149</v>
      </c>
      <c r="L65" s="9">
        <v>2262136</v>
      </c>
      <c r="M65" s="9">
        <v>2330986</v>
      </c>
      <c r="N65" s="9">
        <v>2375953</v>
      </c>
      <c r="O65" s="9">
        <v>2444909</v>
      </c>
      <c r="P65" s="9">
        <v>2459963</v>
      </c>
    </row>
  </sheetData>
  <mergeCells count="6">
    <mergeCell ref="K12:P12"/>
    <mergeCell ref="A12:B12"/>
    <mergeCell ref="C12:G12"/>
    <mergeCell ref="A13:B13"/>
    <mergeCell ref="I12:J12"/>
    <mergeCell ref="I13:J1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raw</vt:lpstr>
      <vt:lpstr>메타정보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2021-01-20T13:30:27Z</dcterms:created>
  <dcterms:modified xsi:type="dcterms:W3CDTF">2021-01-20T12:19:39Z</dcterms:modified>
</cp:coreProperties>
</file>